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9405" windowHeight="3390" tabRatio="400"/>
  </bookViews>
  <sheets>
    <sheet name="Budgets" sheetId="1" r:id="rId1"/>
  </sheets>
  <definedNames>
    <definedName name="_xlnm.Print_Area" localSheetId="0">Budgets!$B$4:$Q$254</definedName>
    <definedName name="_xlnm.Print_Titles" localSheetId="0">Budgets!$1:$5</definedName>
  </definedNames>
  <calcPr calcId="125725"/>
</workbook>
</file>

<file path=xl/calcChain.xml><?xml version="1.0" encoding="utf-8"?>
<calcChain xmlns="http://schemas.openxmlformats.org/spreadsheetml/2006/main">
  <c r="S269" i="1"/>
  <c r="R16"/>
  <c r="R184"/>
  <c r="R208"/>
  <c r="R250"/>
  <c r="R240"/>
  <c r="R241"/>
  <c r="R242"/>
  <c r="R243"/>
  <c r="R244"/>
  <c r="R245"/>
  <c r="R246"/>
  <c r="R239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192"/>
  <c r="R193"/>
  <c r="R194"/>
  <c r="R195"/>
  <c r="R196"/>
  <c r="R197"/>
  <c r="R198"/>
  <c r="R199"/>
  <c r="R200"/>
  <c r="R201"/>
  <c r="R202"/>
  <c r="R203"/>
  <c r="R204"/>
  <c r="R205"/>
  <c r="R206"/>
  <c r="R191"/>
  <c r="R176"/>
  <c r="R173"/>
  <c r="R170"/>
  <c r="R169"/>
  <c r="R163"/>
  <c r="R164"/>
  <c r="R165"/>
  <c r="R166"/>
  <c r="R162"/>
  <c r="R143"/>
  <c r="R144"/>
  <c r="R145"/>
  <c r="R146"/>
  <c r="R147"/>
  <c r="R148"/>
  <c r="R149"/>
  <c r="R150"/>
  <c r="R151"/>
  <c r="R152"/>
  <c r="R154"/>
  <c r="R155"/>
  <c r="R156"/>
  <c r="R157"/>
  <c r="R158"/>
  <c r="R142"/>
  <c r="R126"/>
  <c r="R127"/>
  <c r="R128"/>
  <c r="R129"/>
  <c r="R130"/>
  <c r="R131"/>
  <c r="R132"/>
  <c r="R133"/>
  <c r="R134"/>
  <c r="R135"/>
  <c r="R136"/>
  <c r="R137"/>
  <c r="R138"/>
  <c r="R125"/>
  <c r="R119"/>
  <c r="R120"/>
  <c r="R121"/>
  <c r="R118"/>
  <c r="R113"/>
  <c r="R114"/>
  <c r="R115"/>
  <c r="R112"/>
  <c r="R101"/>
  <c r="R102"/>
  <c r="R103"/>
  <c r="R104"/>
  <c r="R105"/>
  <c r="R106"/>
  <c r="R107"/>
  <c r="R108"/>
  <c r="R109"/>
  <c r="R100"/>
  <c r="R97"/>
  <c r="R96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75"/>
  <c r="R66"/>
  <c r="R67"/>
  <c r="R65"/>
  <c r="R54"/>
  <c r="R55"/>
  <c r="R56"/>
  <c r="R53"/>
  <c r="R48"/>
  <c r="R49"/>
  <c r="R50"/>
  <c r="R47"/>
  <c r="R38"/>
  <c r="R40"/>
  <c r="R41"/>
  <c r="R42"/>
  <c r="R43"/>
  <c r="R44"/>
  <c r="R62" s="1"/>
  <c r="R69" s="1"/>
  <c r="R37"/>
  <c r="R26"/>
  <c r="R27"/>
  <c r="R28"/>
  <c r="R29"/>
  <c r="R30"/>
  <c r="R31"/>
  <c r="R32"/>
  <c r="R33"/>
  <c r="R25"/>
  <c r="R12"/>
  <c r="R14"/>
  <c r="R17"/>
  <c r="R18"/>
  <c r="R19"/>
  <c r="R20"/>
  <c r="R21"/>
  <c r="R22"/>
  <c r="R11"/>
  <c r="S250"/>
  <c r="R252" l="1"/>
  <c r="R187"/>
  <c r="R254"/>
  <c r="R259" s="1"/>
  <c r="S208"/>
  <c r="S252" s="1"/>
  <c r="O259"/>
  <c r="P259"/>
  <c r="Q259"/>
  <c r="N259"/>
  <c r="N250" l="1"/>
  <c r="N208"/>
  <c r="O184"/>
  <c r="N62"/>
  <c r="S184"/>
  <c r="S67"/>
  <c r="S62"/>
  <c r="O250"/>
  <c r="Q250"/>
  <c r="Q184"/>
  <c r="P184"/>
  <c r="P62"/>
  <c r="S69" l="1"/>
  <c r="S254" s="1"/>
  <c r="S259" s="1"/>
  <c r="K208"/>
  <c r="L208"/>
  <c r="M208"/>
  <c r="O208"/>
  <c r="P208"/>
  <c r="Q208"/>
  <c r="Q252" s="1"/>
  <c r="J208"/>
  <c r="M184"/>
  <c r="L184"/>
  <c r="K184"/>
  <c r="S187" l="1"/>
  <c r="O62"/>
  <c r="P67"/>
  <c r="O67"/>
  <c r="N67"/>
  <c r="M67"/>
  <c r="Q67"/>
  <c r="J62"/>
  <c r="K62"/>
  <c r="K69" s="1"/>
  <c r="K187" s="1"/>
  <c r="Q62"/>
  <c r="M62"/>
  <c r="L62"/>
  <c r="L69" s="1"/>
  <c r="I62"/>
  <c r="H62"/>
  <c r="G62"/>
  <c r="I100"/>
  <c r="J69" l="1"/>
  <c r="L187"/>
  <c r="N69"/>
  <c r="O69"/>
  <c r="M69"/>
  <c r="M187" s="1"/>
  <c r="Q69"/>
  <c r="Q187" s="1"/>
  <c r="J184" l="1"/>
  <c r="J187" s="1"/>
  <c r="N187"/>
  <c r="P69"/>
  <c r="P187" s="1"/>
</calcChain>
</file>

<file path=xl/sharedStrings.xml><?xml version="1.0" encoding="utf-8"?>
<sst xmlns="http://schemas.openxmlformats.org/spreadsheetml/2006/main" count="249" uniqueCount="230">
  <si>
    <t>Ordinary Income/Expense</t>
  </si>
  <si>
    <t>Income</t>
  </si>
  <si>
    <t>Inner Boat Basin</t>
  </si>
  <si>
    <t>Outer Boat Basin</t>
  </si>
  <si>
    <t>Other Services</t>
  </si>
  <si>
    <t>Liveaboard Fees</t>
  </si>
  <si>
    <t>Rents &amp; Concessions</t>
  </si>
  <si>
    <t>Travelift Income</t>
  </si>
  <si>
    <t>Miscellaneous Income</t>
  </si>
  <si>
    <t>Purchase Discounts</t>
  </si>
  <si>
    <t>Total Income</t>
  </si>
  <si>
    <t>Expense</t>
  </si>
  <si>
    <t>Advertising/Promotion</t>
  </si>
  <si>
    <t>Bad Debt Expense</t>
  </si>
  <si>
    <t>Cash Over/Short</t>
  </si>
  <si>
    <t>Capital Expenditure</t>
  </si>
  <si>
    <t>Drug Screening</t>
  </si>
  <si>
    <t>Dues, Memberships, &amp; Subs</t>
  </si>
  <si>
    <t>Engineering</t>
  </si>
  <si>
    <t>GSA-Surplus Property Purchases</t>
  </si>
  <si>
    <t>GSA-Surplus Freight Costs</t>
  </si>
  <si>
    <t>Insurance-Liability</t>
  </si>
  <si>
    <t>Legal-Attorney Fees</t>
  </si>
  <si>
    <t>Legal Notices</t>
  </si>
  <si>
    <t>Pre-Employment Physicals</t>
  </si>
  <si>
    <t>Project-Harbor Enhancements</t>
  </si>
  <si>
    <t>Project-Unforeseen</t>
  </si>
  <si>
    <t>Repair and Maintenance</t>
  </si>
  <si>
    <t>Supplies-Office &amp; Admin</t>
  </si>
  <si>
    <t>Telephone</t>
  </si>
  <si>
    <t>Utilities</t>
  </si>
  <si>
    <t>Total Expense</t>
  </si>
  <si>
    <t>Other Income</t>
  </si>
  <si>
    <t>Del Norte County Taxes</t>
  </si>
  <si>
    <t>Interest Income</t>
  </si>
  <si>
    <t>Total Other Income</t>
  </si>
  <si>
    <t>Other Expense</t>
  </si>
  <si>
    <t>Total Other Expense</t>
  </si>
  <si>
    <t>Net Other Income</t>
  </si>
  <si>
    <t>Accounting-Auditor-Treasurer</t>
  </si>
  <si>
    <t>Actual</t>
  </si>
  <si>
    <t>Rents</t>
  </si>
  <si>
    <t>Depreciation</t>
  </si>
  <si>
    <t>Workdock</t>
  </si>
  <si>
    <t>Dredge Testing</t>
  </si>
  <si>
    <t>Poundage Fee on Hoists</t>
  </si>
  <si>
    <t>Outside Services</t>
  </si>
  <si>
    <t xml:space="preserve"> </t>
  </si>
  <si>
    <t>Project Alibi</t>
  </si>
  <si>
    <t>Equipment-Office</t>
  </si>
  <si>
    <t>Fines</t>
  </si>
  <si>
    <t>Launching Ramp Fees</t>
  </si>
  <si>
    <t>Travel-Training-Meetings</t>
  </si>
  <si>
    <t>Project-Intrepid</t>
  </si>
  <si>
    <t>Project HTP Compliance</t>
  </si>
  <si>
    <t>2010/2011</t>
  </si>
  <si>
    <t>2008/09</t>
  </si>
  <si>
    <t>Cost of Goods Sold</t>
  </si>
  <si>
    <t>Equipment-Use</t>
  </si>
  <si>
    <t>Miscellaneous</t>
  </si>
  <si>
    <t>Permits &amp; Testing</t>
  </si>
  <si>
    <t>2009/10</t>
  </si>
  <si>
    <t>2012/2013</t>
  </si>
  <si>
    <t>2013/14</t>
  </si>
  <si>
    <t>2011/2012</t>
  </si>
  <si>
    <t>Project Web Site</t>
  </si>
  <si>
    <t>2014/15</t>
  </si>
  <si>
    <t>Auction/Surplus Sales</t>
  </si>
  <si>
    <t>Refunds</t>
  </si>
  <si>
    <t xml:space="preserve">  </t>
  </si>
  <si>
    <t>Car Wash</t>
  </si>
  <si>
    <t>Removal abandon boats-Non Grant</t>
  </si>
  <si>
    <t>2015/2016</t>
  </si>
  <si>
    <t>Gift Shop</t>
  </si>
  <si>
    <t>Uniform Cleaning Service</t>
  </si>
  <si>
    <t>2016/2017</t>
  </si>
  <si>
    <t>Budget</t>
  </si>
  <si>
    <t>DN EDC Tri Agency</t>
  </si>
  <si>
    <t>Utilities Income/ land tenants</t>
  </si>
  <si>
    <t>2017/2018</t>
  </si>
  <si>
    <t>Public Hoist</t>
  </si>
  <si>
    <t>Layover/Self Help</t>
  </si>
  <si>
    <t>Friends of the CCHD</t>
  </si>
  <si>
    <t>Operating Supplies/ shop</t>
  </si>
  <si>
    <t>Utilities Income/ Inner Boat Basin</t>
  </si>
  <si>
    <t>Mobile Crane</t>
  </si>
  <si>
    <t>Merchant Services ( Both Accounts)</t>
  </si>
  <si>
    <t>Gross Profit</t>
  </si>
  <si>
    <t>2018/2019</t>
  </si>
  <si>
    <t>Other Labor</t>
  </si>
  <si>
    <t>Fork Lift</t>
  </si>
  <si>
    <t>DNLTC RSTP Starfish Way</t>
  </si>
  <si>
    <t>2006 Tsunami Nov</t>
  </si>
  <si>
    <t>In- Kind Income</t>
  </si>
  <si>
    <t>Donated Items and Services</t>
  </si>
  <si>
    <t>Interest Expense</t>
  </si>
  <si>
    <t>DNLTC RSTP- Starfish Way</t>
  </si>
  <si>
    <t>Gift Shop RV</t>
  </si>
  <si>
    <t>Laundry RV Park</t>
  </si>
  <si>
    <t>RV Rentals</t>
  </si>
  <si>
    <t>Late Fee RV Park</t>
  </si>
  <si>
    <t>Harbor Vessel</t>
  </si>
  <si>
    <t>Cost of Goods Sold RV</t>
  </si>
  <si>
    <t>Other Legal</t>
  </si>
  <si>
    <t>Travel GSA Trips</t>
  </si>
  <si>
    <t>Country Taxes Prior Year</t>
  </si>
  <si>
    <t>Interest LAIF</t>
  </si>
  <si>
    <t>Fish Sales Permit</t>
  </si>
  <si>
    <t>Storage Yard And Dry Dock</t>
  </si>
  <si>
    <t>Crab Pot Storage</t>
  </si>
  <si>
    <t>No Insurance Fee</t>
  </si>
  <si>
    <t>Electronic Fob</t>
  </si>
  <si>
    <t>Returned Check Fee</t>
  </si>
  <si>
    <t>Consulting</t>
  </si>
  <si>
    <t>Abandoned Watercraft Abatement</t>
  </si>
  <si>
    <t>Coastal Conservancy Monies</t>
  </si>
  <si>
    <t>2006 Storm Nov</t>
  </si>
  <si>
    <t>2011 Tsunami</t>
  </si>
  <si>
    <t>Wildlife Conservation Brd Grant</t>
  </si>
  <si>
    <t>Donated  Services Revenue</t>
  </si>
  <si>
    <t>Wildlife Conservation Board Grant</t>
  </si>
  <si>
    <t>Tsunami 2011 March</t>
  </si>
  <si>
    <t>Coastal Conservancy</t>
  </si>
  <si>
    <t>2008 Storm Cal EMA</t>
  </si>
  <si>
    <t>Changeover Expense</t>
  </si>
  <si>
    <t>Tsunami 2006</t>
  </si>
  <si>
    <t>ATP Grant- Sunset Circle</t>
  </si>
  <si>
    <t>ATP-Sunset Circle</t>
  </si>
  <si>
    <t>Jul 1, 2018- Mar 31,2019</t>
  </si>
  <si>
    <t>Crescent City Harbor District --Worksheet for 2019/2020</t>
  </si>
  <si>
    <t>Parking Permits</t>
  </si>
  <si>
    <t>Clerical Fees</t>
  </si>
  <si>
    <t>Laundry North</t>
  </si>
  <si>
    <t>Laundry South</t>
  </si>
  <si>
    <t>Soap</t>
  </si>
  <si>
    <t>4100 Harbor Services</t>
  </si>
  <si>
    <t>Billable Supplies</t>
  </si>
  <si>
    <t>4200Marina-Inner/Outer</t>
  </si>
  <si>
    <t>4300 Commercial Leases</t>
  </si>
  <si>
    <t>Utilities -Water Use land tenants</t>
  </si>
  <si>
    <t>4400 RV Park</t>
  </si>
  <si>
    <t>Total COGS</t>
  </si>
  <si>
    <t>6000  Marina Office</t>
  </si>
  <si>
    <t>Admin Services- Minutes</t>
  </si>
  <si>
    <t>Office Expense</t>
  </si>
  <si>
    <t>Postage</t>
  </si>
  <si>
    <t>Office Equipment- Copier Rent</t>
  </si>
  <si>
    <t>6100 Fuel</t>
  </si>
  <si>
    <t>Propane</t>
  </si>
  <si>
    <t>Mach/Equipment</t>
  </si>
  <si>
    <t>6200 Payroll</t>
  </si>
  <si>
    <t>Employees</t>
  </si>
  <si>
    <t>Insurance</t>
  </si>
  <si>
    <t>Dental Full Time</t>
  </si>
  <si>
    <t>Life Full Time</t>
  </si>
  <si>
    <t>Medical Full time</t>
  </si>
  <si>
    <t>Workers' Comp</t>
  </si>
  <si>
    <t>Payroll Taxes</t>
  </si>
  <si>
    <t>Retirement Full Time</t>
  </si>
  <si>
    <t>Payroll Expenses- Other</t>
  </si>
  <si>
    <t>Vision Full Time</t>
  </si>
  <si>
    <t>Medical - Commissioners</t>
  </si>
  <si>
    <t>6300 Commissioners/Retirees</t>
  </si>
  <si>
    <t>Medical - Retirees</t>
  </si>
  <si>
    <t>Retirees- Retirement</t>
  </si>
  <si>
    <t>6400 Professional Fees</t>
  </si>
  <si>
    <t>6500 Repair and Maint</t>
  </si>
  <si>
    <t>Electricity Repair</t>
  </si>
  <si>
    <t>Auto</t>
  </si>
  <si>
    <t>Equipment</t>
  </si>
  <si>
    <t>Serv- Equipment</t>
  </si>
  <si>
    <t>Docks</t>
  </si>
  <si>
    <t>Roads &amp; Parking lots</t>
  </si>
  <si>
    <t>Services Road, Park Lot Sign</t>
  </si>
  <si>
    <t>6600 Operating Supplies</t>
  </si>
  <si>
    <t>Chemical</t>
  </si>
  <si>
    <t>Welding</t>
  </si>
  <si>
    <t>Expendable Tools</t>
  </si>
  <si>
    <t>Janitorial</t>
  </si>
  <si>
    <t>Rain Gear</t>
  </si>
  <si>
    <t>Electrical</t>
  </si>
  <si>
    <t>Paint</t>
  </si>
  <si>
    <t>Plumbing</t>
  </si>
  <si>
    <t>6800 Utilities</t>
  </si>
  <si>
    <t>Electricity</t>
  </si>
  <si>
    <t>Water</t>
  </si>
  <si>
    <t>Garbage</t>
  </si>
  <si>
    <t>Waste Oil Disposal</t>
  </si>
  <si>
    <t>6942 Consulting</t>
  </si>
  <si>
    <t>6950 Travel- Training Meeting &amp; Local</t>
  </si>
  <si>
    <t>Services-Citizens Dock</t>
  </si>
  <si>
    <t>Services- Outer Boat Basin</t>
  </si>
  <si>
    <t>Equipment- Rental</t>
  </si>
  <si>
    <t>Outer Basin</t>
  </si>
  <si>
    <t>Shop Maintenance</t>
  </si>
  <si>
    <t>Safety/Medical</t>
  </si>
  <si>
    <t>Hardware</t>
  </si>
  <si>
    <t>Lumber/ Plywood</t>
  </si>
  <si>
    <t>Security Supplies</t>
  </si>
  <si>
    <t>Vehicles</t>
  </si>
  <si>
    <t>Streets &amp; Road Signage</t>
  </si>
  <si>
    <t>Wharfage</t>
  </si>
  <si>
    <t>Utilities Income / Inner Boat</t>
  </si>
  <si>
    <t>Transients</t>
  </si>
  <si>
    <t>2019/2020</t>
  </si>
  <si>
    <t xml:space="preserve">Election Cost </t>
  </si>
  <si>
    <t>Building &amp; Improvement Utilities</t>
  </si>
  <si>
    <t>Parts &amp; Misc.</t>
  </si>
  <si>
    <t>6700 Capital Expenditure</t>
  </si>
  <si>
    <t>Bldg. &amp; Improvements</t>
  </si>
  <si>
    <t>Internet Service / Spectrum TV</t>
  </si>
  <si>
    <t>Net Ordinary Income</t>
  </si>
  <si>
    <t>Land  Use Plan</t>
  </si>
  <si>
    <t>Project- Removal Abandoned  Boats</t>
  </si>
  <si>
    <t>Visitor Bureau</t>
  </si>
  <si>
    <t>4000 Marina/ Admiration</t>
  </si>
  <si>
    <t>Collection Expense</t>
  </si>
  <si>
    <t>Salary -Com</t>
  </si>
  <si>
    <t>Storm Damage 2006</t>
  </si>
  <si>
    <t>Dredge Material  Removal</t>
  </si>
  <si>
    <t>Master Plan/ Land Use</t>
  </si>
  <si>
    <t>Late Fees and Interest</t>
  </si>
  <si>
    <t>TOT Tax Income</t>
  </si>
  <si>
    <t>Solar License Fee One time</t>
  </si>
  <si>
    <t>projection</t>
  </si>
  <si>
    <t>2018-2019</t>
  </si>
  <si>
    <t>Net Income Before Depreciation</t>
  </si>
  <si>
    <t>Less Principal USDA Loan</t>
  </si>
  <si>
    <t>Net Projected Cash Flow</t>
  </si>
  <si>
    <t>Net Income after Depreciation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</si>
</sst>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9.5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4" tint="-0.249977111117893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sz val="12"/>
      <name val="Arial"/>
      <family val="2"/>
    </font>
    <font>
      <b/>
      <sz val="12"/>
      <color theme="3" tint="0.39997558519241921"/>
      <name val="Arial"/>
      <family val="2"/>
    </font>
    <font>
      <b/>
      <sz val="12"/>
      <color rgb="FF00B05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color theme="5" tint="-0.249977111117893"/>
      <name val="Arial"/>
      <family val="2"/>
    </font>
    <font>
      <sz val="10"/>
      <color theme="5" tint="-0.249977111117893"/>
      <name val="Arial"/>
      <family val="2"/>
    </font>
    <font>
      <b/>
      <sz val="12"/>
      <color theme="5" tint="-0.249977111117893"/>
      <name val="Arial"/>
      <family val="2"/>
    </font>
    <font>
      <sz val="11"/>
      <color theme="3" tint="0.39997558519241921"/>
      <name val="Calibri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0" borderId="0" xfId="0" applyFont="1"/>
    <xf numFmtId="4" fontId="2" fillId="0" borderId="0" xfId="0" applyNumberFormat="1" applyFont="1"/>
    <xf numFmtId="4" fontId="2" fillId="0" borderId="0" xfId="0" applyNumberFormat="1" applyFont="1" applyBorder="1"/>
    <xf numFmtId="0" fontId="2" fillId="0" borderId="3" xfId="0" applyFont="1" applyBorder="1" applyAlignment="1">
      <alignment horizontal="center"/>
    </xf>
    <xf numFmtId="49" fontId="5" fillId="0" borderId="0" xfId="0" applyNumberFormat="1" applyFont="1"/>
    <xf numFmtId="0" fontId="0" fillId="0" borderId="0" xfId="0" applyBorder="1"/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0" xfId="0" applyNumberFormat="1" applyFont="1" applyFill="1" applyBorder="1"/>
    <xf numFmtId="4" fontId="2" fillId="0" borderId="0" xfId="0" applyNumberFormat="1" applyFont="1" applyFill="1"/>
    <xf numFmtId="0" fontId="0" fillId="0" borderId="0" xfId="0" applyFill="1" applyAlignment="1">
      <alignment horizontal="left"/>
    </xf>
    <xf numFmtId="0" fontId="0" fillId="0" borderId="0" xfId="0" applyFill="1"/>
    <xf numFmtId="49" fontId="4" fillId="0" borderId="0" xfId="0" applyNumberFormat="1" applyFont="1" applyFill="1"/>
    <xf numFmtId="0" fontId="2" fillId="0" borderId="0" xfId="0" applyFont="1" applyFill="1"/>
    <xf numFmtId="0" fontId="1" fillId="0" borderId="0" xfId="0" applyFont="1" applyFill="1" applyBorder="1"/>
    <xf numFmtId="0" fontId="1" fillId="0" borderId="0" xfId="0" applyFont="1" applyBorder="1"/>
    <xf numFmtId="15" fontId="2" fillId="0" borderId="0" xfId="0" applyNumberFormat="1" applyFont="1"/>
    <xf numFmtId="16" fontId="2" fillId="0" borderId="1" xfId="0" applyNumberFormat="1" applyFont="1" applyFill="1" applyBorder="1" applyAlignment="1">
      <alignment horizontal="center"/>
    </xf>
    <xf numFmtId="0" fontId="2" fillId="0" borderId="0" xfId="0" applyFont="1" applyFill="1" applyBorder="1"/>
    <xf numFmtId="4" fontId="6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" fontId="2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" fontId="8" fillId="0" borderId="0" xfId="0" applyNumberFormat="1" applyFont="1" applyFill="1" applyBorder="1"/>
    <xf numFmtId="0" fontId="1" fillId="0" borderId="0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/>
    <xf numFmtId="0" fontId="2" fillId="0" borderId="4" xfId="0" applyFont="1" applyBorder="1"/>
    <xf numFmtId="0" fontId="2" fillId="0" borderId="4" xfId="0" applyFont="1" applyFill="1" applyBorder="1"/>
    <xf numFmtId="0" fontId="0" fillId="0" borderId="4" xfId="0" applyBorder="1"/>
    <xf numFmtId="4" fontId="3" fillId="0" borderId="4" xfId="0" applyNumberFormat="1" applyFont="1" applyBorder="1"/>
    <xf numFmtId="4" fontId="2" fillId="0" borderId="4" xfId="0" applyNumberFormat="1" applyFont="1" applyFill="1" applyBorder="1"/>
    <xf numFmtId="0" fontId="5" fillId="0" borderId="4" xfId="0" applyFont="1" applyBorder="1"/>
    <xf numFmtId="4" fontId="2" fillId="0" borderId="4" xfId="0" applyNumberFormat="1" applyFont="1" applyBorder="1"/>
    <xf numFmtId="4" fontId="6" fillId="0" borderId="4" xfId="0" applyNumberFormat="1" applyFont="1" applyFill="1" applyBorder="1"/>
    <xf numFmtId="0" fontId="6" fillId="0" borderId="4" xfId="0" applyFont="1" applyBorder="1"/>
    <xf numFmtId="0" fontId="6" fillId="0" borderId="4" xfId="0" applyFont="1" applyFill="1" applyBorder="1"/>
    <xf numFmtId="4" fontId="8" fillId="0" borderId="4" xfId="0" applyNumberFormat="1" applyFont="1" applyFill="1" applyBorder="1"/>
    <xf numFmtId="0" fontId="0" fillId="0" borderId="4" xfId="0" applyFont="1" applyBorder="1"/>
    <xf numFmtId="0" fontId="4" fillId="0" borderId="4" xfId="0" applyFont="1" applyFill="1" applyBorder="1"/>
    <xf numFmtId="0" fontId="1" fillId="0" borderId="4" xfId="0" applyFont="1" applyFill="1" applyBorder="1"/>
    <xf numFmtId="0" fontId="9" fillId="0" borderId="0" xfId="0" applyFont="1"/>
    <xf numFmtId="0" fontId="10" fillId="0" borderId="0" xfId="0" applyFont="1" applyFill="1"/>
    <xf numFmtId="0" fontId="9" fillId="0" borderId="1" xfId="0" applyFont="1" applyBorder="1"/>
    <xf numFmtId="4" fontId="0" fillId="0" borderId="0" xfId="0" applyNumberFormat="1"/>
    <xf numFmtId="0" fontId="12" fillId="0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applyFont="1" applyBorder="1"/>
    <xf numFmtId="4" fontId="11" fillId="0" borderId="4" xfId="0" applyNumberFormat="1" applyFont="1" applyBorder="1"/>
    <xf numFmtId="4" fontId="9" fillId="0" borderId="0" xfId="0" applyNumberFormat="1" applyFont="1"/>
    <xf numFmtId="4" fontId="11" fillId="0" borderId="0" xfId="0" applyNumberFormat="1" applyFont="1"/>
    <xf numFmtId="0" fontId="12" fillId="0" borderId="0" xfId="0" applyFont="1" applyAlignment="1">
      <alignment horizontal="center"/>
    </xf>
    <xf numFmtId="0" fontId="4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4" xfId="0" applyFont="1" applyBorder="1"/>
    <xf numFmtId="0" fontId="1" fillId="0" borderId="5" xfId="0" applyFont="1" applyBorder="1"/>
    <xf numFmtId="4" fontId="3" fillId="0" borderId="5" xfId="0" applyNumberFormat="1" applyFont="1" applyBorder="1"/>
    <xf numFmtId="4" fontId="2" fillId="0" borderId="5" xfId="0" applyNumberFormat="1" applyFont="1" applyFill="1" applyBorder="1"/>
    <xf numFmtId="4" fontId="2" fillId="0" borderId="5" xfId="0" applyNumberFormat="1" applyFont="1" applyBorder="1"/>
    <xf numFmtId="0" fontId="3" fillId="0" borderId="5" xfId="0" applyFont="1" applyBorder="1"/>
    <xf numFmtId="0" fontId="2" fillId="0" borderId="5" xfId="0" applyFont="1" applyBorder="1"/>
    <xf numFmtId="0" fontId="2" fillId="0" borderId="5" xfId="0" applyFont="1" applyFill="1" applyBorder="1"/>
    <xf numFmtId="4" fontId="11" fillId="0" borderId="5" xfId="0" applyNumberFormat="1" applyFont="1" applyBorder="1"/>
    <xf numFmtId="4" fontId="8" fillId="0" borderId="5" xfId="0" applyNumberFormat="1" applyFont="1" applyFill="1" applyBorder="1"/>
    <xf numFmtId="4" fontId="11" fillId="0" borderId="0" xfId="0" applyNumberFormat="1" applyFont="1" applyBorder="1"/>
    <xf numFmtId="0" fontId="1" fillId="0" borderId="5" xfId="0" applyFont="1" applyFill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1" xfId="0" applyFont="1" applyBorder="1"/>
    <xf numFmtId="4" fontId="14" fillId="0" borderId="4" xfId="0" applyNumberFormat="1" applyFont="1" applyBorder="1"/>
    <xf numFmtId="4" fontId="14" fillId="0" borderId="4" xfId="0" applyNumberFormat="1" applyFont="1" applyFill="1" applyBorder="1"/>
    <xf numFmtId="4" fontId="13" fillId="0" borderId="0" xfId="0" applyNumberFormat="1" applyFont="1" applyBorder="1"/>
    <xf numFmtId="4" fontId="14" fillId="0" borderId="0" xfId="0" applyNumberFormat="1" applyFont="1" applyBorder="1"/>
    <xf numFmtId="4" fontId="14" fillId="0" borderId="0" xfId="0" applyNumberFormat="1" applyFont="1" applyFill="1" applyBorder="1"/>
    <xf numFmtId="4" fontId="14" fillId="0" borderId="0" xfId="0" applyNumberFormat="1" applyFont="1"/>
    <xf numFmtId="4" fontId="9" fillId="0" borderId="4" xfId="0" applyNumberFormat="1" applyFont="1" applyBorder="1"/>
    <xf numFmtId="0" fontId="4" fillId="0" borderId="5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9" fillId="0" borderId="4" xfId="0" applyNumberFormat="1" applyFont="1" applyFill="1" applyBorder="1"/>
    <xf numFmtId="0" fontId="4" fillId="0" borderId="8" xfId="0" applyFont="1" applyBorder="1"/>
    <xf numFmtId="0" fontId="0" fillId="0" borderId="8" xfId="0" applyBorder="1" applyAlignment="1">
      <alignment horizontal="center"/>
    </xf>
    <xf numFmtId="0" fontId="1" fillId="0" borderId="8" xfId="0" applyFont="1" applyBorder="1"/>
    <xf numFmtId="0" fontId="2" fillId="0" borderId="8" xfId="0" applyFont="1" applyBorder="1"/>
    <xf numFmtId="0" fontId="2" fillId="0" borderId="8" xfId="0" applyFont="1" applyFill="1" applyBorder="1"/>
    <xf numFmtId="0" fontId="6" fillId="0" borderId="0" xfId="0" applyFont="1" applyBorder="1"/>
    <xf numFmtId="0" fontId="6" fillId="0" borderId="0" xfId="0" applyFont="1" applyFill="1" applyBorder="1"/>
    <xf numFmtId="0" fontId="4" fillId="0" borderId="8" xfId="0" applyFont="1" applyBorder="1" applyAlignment="1">
      <alignment horizontal="center"/>
    </xf>
    <xf numFmtId="4" fontId="3" fillId="0" borderId="8" xfId="0" applyNumberFormat="1" applyFont="1" applyBorder="1"/>
    <xf numFmtId="4" fontId="2" fillId="0" borderId="8" xfId="0" applyNumberFormat="1" applyFont="1" applyFill="1" applyBorder="1"/>
    <xf numFmtId="4" fontId="11" fillId="0" borderId="8" xfId="0" applyNumberFormat="1" applyFont="1" applyBorder="1"/>
    <xf numFmtId="4" fontId="14" fillId="0" borderId="5" xfId="0" applyNumberFormat="1" applyFont="1" applyFill="1" applyBorder="1"/>
    <xf numFmtId="4" fontId="13" fillId="0" borderId="4" xfId="0" applyNumberFormat="1" applyFont="1" applyFill="1" applyBorder="1"/>
    <xf numFmtId="4" fontId="13" fillId="0" borderId="0" xfId="0" applyNumberFormat="1" applyFont="1" applyFill="1" applyBorder="1"/>
    <xf numFmtId="0" fontId="15" fillId="0" borderId="4" xfId="0" applyFont="1" applyBorder="1"/>
    <xf numFmtId="4" fontId="15" fillId="0" borderId="4" xfId="0" applyNumberFormat="1" applyFont="1" applyBorder="1"/>
    <xf numFmtId="4" fontId="15" fillId="0" borderId="4" xfId="0" applyNumberFormat="1" applyFont="1" applyFill="1" applyBorder="1"/>
    <xf numFmtId="0" fontId="15" fillId="0" borderId="0" xfId="0" applyFont="1"/>
    <xf numFmtId="4" fontId="15" fillId="0" borderId="0" xfId="0" applyNumberFormat="1" applyFont="1"/>
    <xf numFmtId="4" fontId="15" fillId="0" borderId="0" xfId="0" applyNumberFormat="1" applyFont="1" applyFill="1"/>
    <xf numFmtId="0" fontId="15" fillId="0" borderId="0" xfId="0" applyFont="1" applyBorder="1"/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/>
    <xf numFmtId="4" fontId="16" fillId="0" borderId="0" xfId="0" applyNumberFormat="1" applyFont="1" applyBorder="1"/>
    <xf numFmtId="4" fontId="11" fillId="0" borderId="4" xfId="0" applyNumberFormat="1" applyFont="1" applyFill="1" applyBorder="1"/>
    <xf numFmtId="4" fontId="17" fillId="0" borderId="0" xfId="0" applyNumberFormat="1" applyFont="1"/>
    <xf numFmtId="4" fontId="17" fillId="0" borderId="0" xfId="0" applyNumberFormat="1" applyFont="1" applyBorder="1"/>
    <xf numFmtId="4" fontId="2" fillId="0" borderId="3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10" fillId="0" borderId="0" xfId="0" applyNumberFormat="1" applyFont="1" applyFill="1"/>
    <xf numFmtId="4" fontId="9" fillId="0" borderId="5" xfId="0" applyNumberFormat="1" applyFont="1" applyBorder="1"/>
    <xf numFmtId="4" fontId="11" fillId="0" borderId="6" xfId="0" applyNumberFormat="1" applyFont="1" applyBorder="1"/>
    <xf numFmtId="4" fontId="15" fillId="0" borderId="6" xfId="0" applyNumberFormat="1" applyFont="1" applyFill="1" applyBorder="1"/>
    <xf numFmtId="4" fontId="11" fillId="0" borderId="2" xfId="0" applyNumberFormat="1" applyFont="1" applyBorder="1"/>
    <xf numFmtId="4" fontId="14" fillId="0" borderId="8" xfId="0" applyNumberFormat="1" applyFont="1" applyFill="1" applyBorder="1"/>
    <xf numFmtId="4" fontId="11" fillId="0" borderId="1" xfId="0" applyNumberFormat="1" applyFont="1" applyBorder="1" applyAlignment="1">
      <alignment horizontal="center" wrapText="1"/>
    </xf>
    <xf numFmtId="4" fontId="1" fillId="0" borderId="0" xfId="0" applyNumberFormat="1" applyFont="1"/>
    <xf numFmtId="4" fontId="1" fillId="0" borderId="4" xfId="0" applyNumberFormat="1" applyFont="1" applyBorder="1"/>
    <xf numFmtId="4" fontId="1" fillId="0" borderId="0" xfId="0" applyNumberFormat="1" applyFont="1" applyBorder="1"/>
    <xf numFmtId="4" fontId="1" fillId="0" borderId="4" xfId="0" applyNumberFormat="1" applyFont="1" applyBorder="1" applyAlignment="1">
      <alignment horizontal="right"/>
    </xf>
    <xf numFmtId="4" fontId="1" fillId="0" borderId="4" xfId="0" applyNumberFormat="1" applyFont="1" applyFill="1" applyBorder="1"/>
    <xf numFmtId="4" fontId="15" fillId="0" borderId="0" xfId="0" applyNumberFormat="1" applyFont="1" applyBorder="1"/>
    <xf numFmtId="4" fontId="11" fillId="0" borderId="0" xfId="0" applyNumberFormat="1" applyFont="1" applyFill="1"/>
    <xf numFmtId="4" fontId="14" fillId="0" borderId="0" xfId="0" applyNumberFormat="1" applyFont="1" applyFill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4" fillId="0" borderId="7" xfId="0" applyFont="1" applyBorder="1"/>
    <xf numFmtId="0" fontId="4" fillId="0" borderId="9" xfId="0" applyFont="1" applyBorder="1"/>
    <xf numFmtId="0" fontId="1" fillId="0" borderId="7" xfId="0" applyFont="1" applyBorder="1"/>
    <xf numFmtId="0" fontId="15" fillId="0" borderId="10" xfId="0" applyFont="1" applyBorder="1"/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15" fillId="0" borderId="0" xfId="0" applyFont="1" applyBorder="1" applyAlignment="1">
      <alignment horizontal="center"/>
    </xf>
    <xf numFmtId="4" fontId="15" fillId="0" borderId="0" xfId="0" applyNumberFormat="1" applyFont="1" applyFill="1" applyBorder="1"/>
    <xf numFmtId="4" fontId="14" fillId="0" borderId="6" xfId="0" applyNumberFormat="1" applyFont="1" applyFill="1" applyBorder="1"/>
    <xf numFmtId="4" fontId="16" fillId="0" borderId="6" xfId="0" applyNumberFormat="1" applyFont="1" applyFill="1" applyBorder="1"/>
    <xf numFmtId="4" fontId="20" fillId="0" borderId="0" xfId="0" applyNumberFormat="1" applyFont="1" applyBorder="1"/>
    <xf numFmtId="4" fontId="20" fillId="0" borderId="1" xfId="0" applyNumberFormat="1" applyFont="1" applyBorder="1"/>
    <xf numFmtId="4" fontId="21" fillId="0" borderId="0" xfId="0" applyNumberFormat="1" applyFont="1" applyBorder="1"/>
    <xf numFmtId="4" fontId="20" fillId="0" borderId="4" xfId="0" applyNumberFormat="1" applyFont="1" applyFill="1" applyBorder="1"/>
    <xf numFmtId="4" fontId="21" fillId="0" borderId="4" xfId="0" applyNumberFormat="1" applyFont="1" applyFill="1" applyBorder="1"/>
    <xf numFmtId="4" fontId="21" fillId="0" borderId="0" xfId="0" applyNumberFormat="1" applyFont="1" applyFill="1" applyBorder="1"/>
    <xf numFmtId="4" fontId="20" fillId="0" borderId="5" xfId="0" applyNumberFormat="1" applyFont="1" applyFill="1" applyBorder="1"/>
    <xf numFmtId="4" fontId="20" fillId="0" borderId="0" xfId="0" applyNumberFormat="1" applyFont="1" applyFill="1" applyBorder="1"/>
    <xf numFmtId="4" fontId="20" fillId="0" borderId="8" xfId="0" applyNumberFormat="1" applyFont="1" applyFill="1" applyBorder="1"/>
    <xf numFmtId="4" fontId="22" fillId="0" borderId="0" xfId="0" applyNumberFormat="1" applyFont="1" applyFill="1" applyBorder="1"/>
    <xf numFmtId="4" fontId="22" fillId="0" borderId="4" xfId="0" applyNumberFormat="1" applyFont="1" applyFill="1" applyBorder="1"/>
    <xf numFmtId="4" fontId="22" fillId="0" borderId="0" xfId="0" applyNumberFormat="1" applyFont="1" applyBorder="1"/>
    <xf numFmtId="0" fontId="21" fillId="0" borderId="0" xfId="0" applyFont="1" applyBorder="1"/>
    <xf numFmtId="4" fontId="20" fillId="0" borderId="0" xfId="0" applyNumberFormat="1" applyFont="1" applyFill="1"/>
    <xf numFmtId="4" fontId="16" fillId="0" borderId="0" xfId="0" applyNumberFormat="1" applyFont="1"/>
    <xf numFmtId="0" fontId="23" fillId="0" borderId="1" xfId="0" applyFont="1" applyBorder="1" applyAlignment="1">
      <alignment horizontal="center"/>
    </xf>
    <xf numFmtId="0" fontId="2" fillId="0" borderId="11" xfId="0" applyFont="1" applyFill="1" applyBorder="1"/>
    <xf numFmtId="0" fontId="13" fillId="0" borderId="11" xfId="0" applyFont="1" applyBorder="1"/>
    <xf numFmtId="0" fontId="9" fillId="0" borderId="11" xfId="0" applyFont="1" applyBorder="1"/>
    <xf numFmtId="0" fontId="1" fillId="0" borderId="11" xfId="0" applyFont="1" applyBorder="1"/>
    <xf numFmtId="4" fontId="2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293"/>
  <sheetViews>
    <sheetView tabSelected="1" zoomScaleNormal="100" workbookViewId="0">
      <pane xSplit="5" ySplit="5" topLeftCell="N243" activePane="bottomRight" state="frozen"/>
      <selection pane="topRight" activeCell="E1" sqref="E1"/>
      <selection pane="bottomLeft" activeCell="A6" sqref="A6"/>
      <selection pane="bottomRight" activeCell="R1" sqref="N1:R1048576"/>
    </sheetView>
  </sheetViews>
  <sheetFormatPr defaultRowHeight="12.75"/>
  <cols>
    <col min="2" max="2" width="1.42578125" style="19" customWidth="1"/>
    <col min="3" max="3" width="2" customWidth="1"/>
    <col min="4" max="4" width="5.7109375" style="1" customWidth="1"/>
    <col min="5" max="5" width="31.28515625" customWidth="1"/>
    <col min="6" max="6" width="12.5703125" style="2" hidden="1" customWidth="1"/>
    <col min="7" max="10" width="13" style="3" hidden="1" customWidth="1"/>
    <col min="11" max="12" width="14.140625" style="27" hidden="1" customWidth="1"/>
    <col min="13" max="13" width="12.7109375" style="27" hidden="1" customWidth="1"/>
    <col min="14" max="14" width="17.28515625" style="27" hidden="1" customWidth="1"/>
    <col min="15" max="15" width="16.7109375" style="60" hidden="1" customWidth="1"/>
    <col min="16" max="16" width="15" style="86" hidden="1" customWidth="1"/>
    <col min="17" max="17" width="16.28515625" style="59" hidden="1" customWidth="1"/>
    <col min="18" max="18" width="15" style="86" hidden="1" customWidth="1"/>
    <col min="19" max="19" width="17.85546875" style="4" customWidth="1"/>
    <col min="20" max="20" width="11.7109375" bestFit="1" customWidth="1"/>
    <col min="24" max="24" width="12.7109375" bestFit="1" customWidth="1"/>
  </cols>
  <sheetData>
    <row r="1" spans="2:19">
      <c r="B1" s="29" t="s">
        <v>129</v>
      </c>
      <c r="C1" s="4"/>
      <c r="D1" s="5"/>
      <c r="F1" s="18"/>
      <c r="H1" s="30"/>
      <c r="I1" s="30"/>
    </row>
    <row r="2" spans="2:19">
      <c r="B2" s="29"/>
      <c r="C2" s="14"/>
      <c r="D2" s="24"/>
      <c r="E2" s="25"/>
      <c r="F2" s="26"/>
      <c r="G2" s="27"/>
    </row>
    <row r="3" spans="2:19" ht="13.5" thickBot="1">
      <c r="B3" s="9"/>
      <c r="C3" s="8"/>
      <c r="P3" s="87"/>
      <c r="Q3" s="61"/>
      <c r="R3" s="87"/>
      <c r="S3" s="148"/>
    </row>
    <row r="4" spans="2:19">
      <c r="B4" s="9"/>
      <c r="C4" s="8"/>
      <c r="D4" s="10"/>
      <c r="E4" s="8"/>
      <c r="F4" s="17" t="s">
        <v>56</v>
      </c>
      <c r="G4" s="20" t="s">
        <v>61</v>
      </c>
      <c r="H4" s="20" t="s">
        <v>55</v>
      </c>
      <c r="I4" s="20" t="s">
        <v>64</v>
      </c>
      <c r="J4" s="20" t="s">
        <v>62</v>
      </c>
      <c r="K4" s="20" t="s">
        <v>63</v>
      </c>
      <c r="L4" s="20" t="s">
        <v>66</v>
      </c>
      <c r="M4" s="20" t="s">
        <v>72</v>
      </c>
      <c r="N4" s="128" t="s">
        <v>75</v>
      </c>
      <c r="O4" s="128" t="s">
        <v>79</v>
      </c>
      <c r="P4" s="161" t="s">
        <v>88</v>
      </c>
      <c r="Q4" s="129" t="s">
        <v>40</v>
      </c>
      <c r="R4" s="91" t="s">
        <v>225</v>
      </c>
      <c r="S4" s="130" t="s">
        <v>204</v>
      </c>
    </row>
    <row r="5" spans="2:19" ht="27" thickBot="1">
      <c r="C5" s="8"/>
      <c r="D5" s="10"/>
      <c r="E5" s="8"/>
      <c r="F5" s="11" t="s">
        <v>40</v>
      </c>
      <c r="G5" s="21" t="s">
        <v>40</v>
      </c>
      <c r="H5" s="21" t="s">
        <v>40</v>
      </c>
      <c r="I5" s="21" t="s">
        <v>40</v>
      </c>
      <c r="J5" s="21" t="s">
        <v>40</v>
      </c>
      <c r="K5" s="31" t="s">
        <v>40</v>
      </c>
      <c r="L5" s="34" t="s">
        <v>40</v>
      </c>
      <c r="M5" s="31" t="s">
        <v>40</v>
      </c>
      <c r="N5" s="131" t="s">
        <v>40</v>
      </c>
      <c r="O5" s="131" t="s">
        <v>40</v>
      </c>
      <c r="P5" s="162" t="s">
        <v>76</v>
      </c>
      <c r="Q5" s="138" t="s">
        <v>128</v>
      </c>
      <c r="R5" s="176" t="s">
        <v>224</v>
      </c>
      <c r="S5" s="131" t="s">
        <v>76</v>
      </c>
    </row>
    <row r="6" spans="2:19">
      <c r="B6" s="2" t="s">
        <v>0</v>
      </c>
      <c r="C6" s="8"/>
      <c r="D6" s="10"/>
      <c r="E6" s="8"/>
      <c r="F6" s="36"/>
      <c r="G6" s="35"/>
      <c r="H6" s="35"/>
      <c r="I6" s="35"/>
      <c r="J6" s="35"/>
      <c r="K6" s="37"/>
      <c r="L6" s="38"/>
      <c r="M6" s="37"/>
      <c r="N6" s="130"/>
      <c r="O6" s="130"/>
      <c r="P6" s="163"/>
      <c r="Q6" s="67"/>
      <c r="R6" s="90"/>
      <c r="S6" s="139"/>
    </row>
    <row r="7" spans="2:19">
      <c r="B7" s="9"/>
      <c r="C7" s="8" t="s">
        <v>1</v>
      </c>
      <c r="D7" s="10"/>
      <c r="E7" s="8"/>
      <c r="F7" s="6"/>
      <c r="K7" s="27" t="s">
        <v>69</v>
      </c>
      <c r="N7" s="23"/>
      <c r="O7" s="23"/>
      <c r="P7" s="163"/>
      <c r="Q7" s="67"/>
      <c r="R7" s="90"/>
      <c r="S7" s="139"/>
    </row>
    <row r="8" spans="2:19">
      <c r="B8" s="29" t="s">
        <v>215</v>
      </c>
      <c r="C8" s="8"/>
      <c r="D8" s="10"/>
      <c r="E8" s="8"/>
      <c r="F8" s="6"/>
      <c r="N8" s="23"/>
      <c r="O8" s="23"/>
      <c r="P8" s="163"/>
      <c r="Q8" s="67"/>
      <c r="R8" s="90"/>
      <c r="S8" s="139"/>
    </row>
    <row r="9" spans="2:19">
      <c r="B9" s="9"/>
      <c r="C9" s="41"/>
      <c r="D9" s="63">
        <v>4025</v>
      </c>
      <c r="E9" s="43" t="s">
        <v>73</v>
      </c>
      <c r="F9" s="48"/>
      <c r="G9" s="49"/>
      <c r="H9" s="49"/>
      <c r="I9" s="49"/>
      <c r="J9" s="49"/>
      <c r="K9" s="49"/>
      <c r="L9" s="49"/>
      <c r="M9" s="49">
        <v>8042.76</v>
      </c>
      <c r="N9" s="49">
        <v>12449.41</v>
      </c>
      <c r="O9" s="49">
        <v>13123.67</v>
      </c>
      <c r="P9" s="164">
        <v>12817.71</v>
      </c>
      <c r="Q9" s="66">
        <v>6522.78</v>
      </c>
      <c r="R9" s="89">
        <v>8697.0300000000007</v>
      </c>
      <c r="S9" s="140">
        <v>9000</v>
      </c>
    </row>
    <row r="10" spans="2:19">
      <c r="B10" s="9"/>
      <c r="C10" s="41"/>
      <c r="D10" s="64">
        <v>4045</v>
      </c>
      <c r="E10" s="43" t="s">
        <v>110</v>
      </c>
      <c r="F10" s="48"/>
      <c r="G10" s="49"/>
      <c r="H10" s="45"/>
      <c r="I10" s="45"/>
      <c r="J10" s="45"/>
      <c r="K10" s="46"/>
      <c r="L10" s="49"/>
      <c r="M10" s="46"/>
      <c r="N10" s="49"/>
      <c r="O10" s="49">
        <v>9400</v>
      </c>
      <c r="P10" s="164">
        <v>6500</v>
      </c>
      <c r="Q10" s="66">
        <v>12900</v>
      </c>
      <c r="R10" s="89">
        <v>17199.990000000002</v>
      </c>
      <c r="S10" s="140">
        <v>13000</v>
      </c>
    </row>
    <row r="11" spans="2:19">
      <c r="B11" s="9"/>
      <c r="C11" s="41"/>
      <c r="D11" s="64">
        <v>4051</v>
      </c>
      <c r="E11" s="43" t="s">
        <v>130</v>
      </c>
      <c r="F11" s="44"/>
      <c r="G11" s="45"/>
      <c r="H11" s="45"/>
      <c r="I11" s="45"/>
      <c r="J11" s="45"/>
      <c r="K11" s="46"/>
      <c r="L11" s="46"/>
      <c r="M11" s="46"/>
      <c r="N11" s="49"/>
      <c r="O11" s="49">
        <v>3000</v>
      </c>
      <c r="P11" s="165">
        <v>0</v>
      </c>
      <c r="Q11" s="66">
        <v>1800</v>
      </c>
      <c r="R11" s="111">
        <f>SUM(Q11/9)*12</f>
        <v>2400</v>
      </c>
      <c r="S11" s="140">
        <v>2000</v>
      </c>
    </row>
    <row r="12" spans="2:19">
      <c r="B12" s="9"/>
      <c r="C12" s="41"/>
      <c r="D12" s="64">
        <v>4054</v>
      </c>
      <c r="E12" s="43" t="s">
        <v>111</v>
      </c>
      <c r="F12" s="48"/>
      <c r="G12" s="49"/>
      <c r="H12" s="49"/>
      <c r="I12" s="49"/>
      <c r="J12" s="49"/>
      <c r="K12" s="49"/>
      <c r="L12" s="49"/>
      <c r="M12" s="49"/>
      <c r="N12" s="49"/>
      <c r="O12" s="49">
        <v>5180</v>
      </c>
      <c r="P12" s="164">
        <v>2275</v>
      </c>
      <c r="Q12" s="66">
        <v>490</v>
      </c>
      <c r="R12" s="111">
        <f t="shared" ref="R12:R22" si="0">SUM(Q12/9)*12</f>
        <v>653.33333333333326</v>
      </c>
      <c r="S12" s="140">
        <v>500</v>
      </c>
    </row>
    <row r="13" spans="2:19">
      <c r="B13" s="9"/>
      <c r="C13" s="41"/>
      <c r="D13" s="64">
        <v>4065</v>
      </c>
      <c r="E13" s="43" t="s">
        <v>107</v>
      </c>
      <c r="F13" s="48">
        <v>250</v>
      </c>
      <c r="G13" s="49">
        <v>250</v>
      </c>
      <c r="H13" s="49">
        <v>400</v>
      </c>
      <c r="I13" s="49">
        <v>200</v>
      </c>
      <c r="J13" s="49">
        <v>250</v>
      </c>
      <c r="K13" s="49">
        <v>100</v>
      </c>
      <c r="L13" s="49">
        <v>400</v>
      </c>
      <c r="M13" s="49">
        <v>200</v>
      </c>
      <c r="N13" s="49">
        <v>50</v>
      </c>
      <c r="O13" s="49">
        <v>300</v>
      </c>
      <c r="P13" s="164">
        <v>200</v>
      </c>
      <c r="Q13" s="66">
        <v>300</v>
      </c>
      <c r="R13" s="111">
        <v>300</v>
      </c>
      <c r="S13" s="140">
        <v>300</v>
      </c>
    </row>
    <row r="14" spans="2:19">
      <c r="B14" s="9"/>
      <c r="C14" s="41"/>
      <c r="D14" s="64">
        <v>4070</v>
      </c>
      <c r="E14" s="43" t="s">
        <v>221</v>
      </c>
      <c r="F14" s="48">
        <v>68730.080000000002</v>
      </c>
      <c r="G14" s="49">
        <v>32975.68</v>
      </c>
      <c r="H14" s="49">
        <v>25131.05</v>
      </c>
      <c r="I14" s="49">
        <v>23806.01</v>
      </c>
      <c r="J14" s="49">
        <v>11026</v>
      </c>
      <c r="K14" s="49">
        <v>10427.61</v>
      </c>
      <c r="L14" s="49">
        <v>14189.66</v>
      </c>
      <c r="M14" s="49">
        <v>5934.8</v>
      </c>
      <c r="N14" s="49">
        <v>9633.4699999999993</v>
      </c>
      <c r="O14" s="49">
        <v>8027.97</v>
      </c>
      <c r="P14" s="164">
        <v>7500</v>
      </c>
      <c r="Q14" s="66">
        <v>8707.6200000000008</v>
      </c>
      <c r="R14" s="111">
        <f t="shared" si="0"/>
        <v>11610.160000000002</v>
      </c>
      <c r="S14" s="140">
        <v>10000</v>
      </c>
    </row>
    <row r="15" spans="2:19">
      <c r="B15" s="9"/>
      <c r="C15" s="70"/>
      <c r="D15" s="71">
        <v>4076</v>
      </c>
      <c r="E15" s="43" t="s">
        <v>109</v>
      </c>
      <c r="F15" s="48"/>
      <c r="G15" s="49"/>
      <c r="H15" s="49"/>
      <c r="I15" s="49"/>
      <c r="J15" s="49"/>
      <c r="K15" s="49"/>
      <c r="L15" s="49"/>
      <c r="M15" s="49"/>
      <c r="N15" s="49"/>
      <c r="O15" s="49">
        <v>13529.5</v>
      </c>
      <c r="P15" s="164">
        <v>10500</v>
      </c>
      <c r="Q15" s="66">
        <v>9700</v>
      </c>
      <c r="R15" s="111">
        <v>10000</v>
      </c>
      <c r="S15" s="140">
        <v>11000</v>
      </c>
    </row>
    <row r="16" spans="2:19">
      <c r="B16" s="9"/>
      <c r="C16" s="72"/>
      <c r="D16" s="64">
        <v>4080</v>
      </c>
      <c r="E16" s="58" t="s">
        <v>131</v>
      </c>
      <c r="F16" s="45"/>
      <c r="G16" s="45"/>
      <c r="H16" s="45"/>
      <c r="I16" s="45"/>
      <c r="J16" s="45">
        <v>29</v>
      </c>
      <c r="K16" s="46">
        <v>18</v>
      </c>
      <c r="L16" s="46"/>
      <c r="M16" s="46"/>
      <c r="N16" s="49">
        <v>102</v>
      </c>
      <c r="O16" s="49">
        <v>36.5</v>
      </c>
      <c r="P16" s="164">
        <v>20</v>
      </c>
      <c r="Q16" s="66">
        <v>146.5</v>
      </c>
      <c r="R16" s="111">
        <f>SUM(Q16/9)*12</f>
        <v>195.33333333333334</v>
      </c>
      <c r="S16" s="140">
        <v>150</v>
      </c>
    </row>
    <row r="17" spans="2:20">
      <c r="B17" s="9"/>
      <c r="C17" s="41"/>
      <c r="D17" s="64">
        <v>4091</v>
      </c>
      <c r="E17" s="41" t="s">
        <v>9</v>
      </c>
      <c r="F17" s="48">
        <v>277.45</v>
      </c>
      <c r="G17" s="49">
        <v>476.97</v>
      </c>
      <c r="H17" s="49">
        <v>382.28</v>
      </c>
      <c r="I17" s="49">
        <v>351.5</v>
      </c>
      <c r="J17" s="49">
        <v>103.19</v>
      </c>
      <c r="K17" s="49">
        <v>1530.33</v>
      </c>
      <c r="L17" s="49">
        <v>1530.33</v>
      </c>
      <c r="M17" s="49">
        <v>217.58</v>
      </c>
      <c r="N17" s="49">
        <v>97.11</v>
      </c>
      <c r="O17" s="49">
        <v>10.34</v>
      </c>
      <c r="P17" s="164">
        <v>0</v>
      </c>
      <c r="Q17" s="66">
        <v>40.86</v>
      </c>
      <c r="R17" s="111">
        <f t="shared" si="0"/>
        <v>54.480000000000004</v>
      </c>
      <c r="S17" s="140">
        <v>50</v>
      </c>
    </row>
    <row r="18" spans="2:20">
      <c r="B18" s="9"/>
      <c r="C18" s="41"/>
      <c r="D18" s="64">
        <v>4092</v>
      </c>
      <c r="E18" s="43" t="s">
        <v>132</v>
      </c>
      <c r="F18" s="48">
        <v>56.25</v>
      </c>
      <c r="G18" s="49">
        <v>63.25</v>
      </c>
      <c r="H18" s="49"/>
      <c r="I18" s="49"/>
      <c r="J18" s="49"/>
      <c r="K18" s="49">
        <v>384.55</v>
      </c>
      <c r="L18" s="49">
        <v>453.5</v>
      </c>
      <c r="M18" s="49">
        <v>225.75</v>
      </c>
      <c r="N18" s="49">
        <v>203.5</v>
      </c>
      <c r="O18" s="49">
        <v>638</v>
      </c>
      <c r="P18" s="164">
        <v>350</v>
      </c>
      <c r="Q18" s="66">
        <v>529.5</v>
      </c>
      <c r="R18" s="111">
        <f t="shared" si="0"/>
        <v>706</v>
      </c>
      <c r="S18" s="140">
        <v>600</v>
      </c>
    </row>
    <row r="19" spans="2:20">
      <c r="B19" s="9"/>
      <c r="C19" s="41"/>
      <c r="D19" s="64">
        <v>4094</v>
      </c>
      <c r="E19" s="58" t="s">
        <v>133</v>
      </c>
      <c r="F19" s="44"/>
      <c r="G19" s="45"/>
      <c r="H19" s="45"/>
      <c r="I19" s="45"/>
      <c r="J19" s="45"/>
      <c r="K19" s="46"/>
      <c r="L19" s="46"/>
      <c r="M19" s="46"/>
      <c r="N19" s="49">
        <v>232.25</v>
      </c>
      <c r="O19" s="49">
        <v>296.25</v>
      </c>
      <c r="P19" s="164">
        <v>350</v>
      </c>
      <c r="Q19" s="66">
        <v>273.5</v>
      </c>
      <c r="R19" s="111">
        <f t="shared" si="0"/>
        <v>364.66666666666669</v>
      </c>
      <c r="S19" s="140">
        <v>350</v>
      </c>
    </row>
    <row r="20" spans="2:20">
      <c r="B20" s="9"/>
      <c r="C20" s="41"/>
      <c r="D20" s="64">
        <v>4095</v>
      </c>
      <c r="E20" s="43" t="s">
        <v>134</v>
      </c>
      <c r="F20" s="44"/>
      <c r="G20" s="45"/>
      <c r="H20" s="45"/>
      <c r="I20" s="45"/>
      <c r="J20" s="45"/>
      <c r="K20" s="46"/>
      <c r="L20" s="46"/>
      <c r="M20" s="46"/>
      <c r="N20" s="49">
        <v>0</v>
      </c>
      <c r="O20" s="49">
        <v>7.5</v>
      </c>
      <c r="P20" s="164">
        <v>0</v>
      </c>
      <c r="Q20" s="66">
        <v>6.5</v>
      </c>
      <c r="R20" s="111">
        <f t="shared" si="0"/>
        <v>8.6666666666666661</v>
      </c>
      <c r="S20" s="140">
        <v>0</v>
      </c>
    </row>
    <row r="21" spans="2:20">
      <c r="B21" s="9"/>
      <c r="C21" s="41"/>
      <c r="D21" s="64">
        <v>4096</v>
      </c>
      <c r="E21" s="41" t="s">
        <v>8</v>
      </c>
      <c r="F21" s="48">
        <v>125202.67</v>
      </c>
      <c r="G21" s="49">
        <v>1139.06</v>
      </c>
      <c r="H21" s="49">
        <v>7803.77</v>
      </c>
      <c r="I21" s="49">
        <v>19777.990000000002</v>
      </c>
      <c r="J21" s="49">
        <v>4402.63</v>
      </c>
      <c r="K21" s="49">
        <v>11934.72</v>
      </c>
      <c r="L21" s="49">
        <v>359020.12</v>
      </c>
      <c r="M21" s="49">
        <v>1910.05</v>
      </c>
      <c r="N21" s="49">
        <v>133.01</v>
      </c>
      <c r="O21" s="49">
        <v>1000.06</v>
      </c>
      <c r="P21" s="164">
        <v>2500</v>
      </c>
      <c r="Q21" s="66">
        <v>220.93</v>
      </c>
      <c r="R21" s="111">
        <f t="shared" si="0"/>
        <v>294.57333333333332</v>
      </c>
      <c r="S21" s="140">
        <v>150</v>
      </c>
      <c r="T21" s="62"/>
    </row>
    <row r="22" spans="2:20">
      <c r="B22" s="9"/>
      <c r="C22" s="41"/>
      <c r="D22" s="97">
        <v>6076</v>
      </c>
      <c r="E22" s="43" t="s">
        <v>112</v>
      </c>
      <c r="F22" s="45"/>
      <c r="G22" s="45"/>
      <c r="H22" s="45"/>
      <c r="I22" s="45"/>
      <c r="J22" s="45"/>
      <c r="K22" s="46"/>
      <c r="L22" s="46"/>
      <c r="M22" s="46"/>
      <c r="N22" s="49"/>
      <c r="O22" s="49"/>
      <c r="P22" s="164">
        <v>50</v>
      </c>
      <c r="Q22" s="66">
        <v>25</v>
      </c>
      <c r="R22" s="111">
        <f t="shared" si="0"/>
        <v>33.333333333333329</v>
      </c>
      <c r="S22" s="140">
        <v>25</v>
      </c>
    </row>
    <row r="23" spans="2:20">
      <c r="B23" s="9"/>
      <c r="C23" s="8"/>
      <c r="D23" s="10"/>
      <c r="E23" s="8"/>
      <c r="F23" s="6"/>
      <c r="N23" s="23"/>
      <c r="O23" s="23"/>
      <c r="P23" s="166"/>
      <c r="Q23" s="67"/>
      <c r="R23" s="112"/>
      <c r="S23" s="139"/>
    </row>
    <row r="24" spans="2:20">
      <c r="B24" s="29" t="s">
        <v>135</v>
      </c>
      <c r="C24" s="8"/>
      <c r="D24" s="10"/>
      <c r="E24" s="8"/>
      <c r="F24" s="6"/>
      <c r="N24" s="23"/>
      <c r="O24" s="23"/>
      <c r="P24" s="166"/>
      <c r="Q24" s="67"/>
      <c r="R24" s="112"/>
      <c r="S24" s="139"/>
    </row>
    <row r="25" spans="2:20">
      <c r="B25" s="9"/>
      <c r="C25" s="41"/>
      <c r="D25" s="64">
        <v>4150</v>
      </c>
      <c r="E25" s="43" t="s">
        <v>136</v>
      </c>
      <c r="F25" s="44"/>
      <c r="G25" s="45"/>
      <c r="H25" s="45"/>
      <c r="I25" s="45"/>
      <c r="J25" s="45"/>
      <c r="K25" s="46"/>
      <c r="L25" s="46"/>
      <c r="M25" s="46"/>
      <c r="N25" s="49"/>
      <c r="O25" s="49">
        <v>75</v>
      </c>
      <c r="P25" s="164">
        <v>0</v>
      </c>
      <c r="Q25" s="66">
        <v>125</v>
      </c>
      <c r="R25" s="111">
        <f t="shared" ref="R25:R33" si="1">SUM(Q25/9)*12</f>
        <v>166.66666666666669</v>
      </c>
      <c r="S25" s="140">
        <v>100</v>
      </c>
    </row>
    <row r="26" spans="2:20">
      <c r="B26" s="9"/>
      <c r="C26" s="41"/>
      <c r="D26" s="64">
        <v>4153</v>
      </c>
      <c r="E26" s="41" t="s">
        <v>4</v>
      </c>
      <c r="F26" s="48">
        <v>15878.87</v>
      </c>
      <c r="G26" s="49">
        <v>9042.5</v>
      </c>
      <c r="H26" s="49">
        <v>25626.55</v>
      </c>
      <c r="I26" s="49">
        <v>43506.32</v>
      </c>
      <c r="J26" s="49">
        <v>2412.86</v>
      </c>
      <c r="K26" s="49">
        <v>2451.34</v>
      </c>
      <c r="L26" s="49">
        <v>10193.76</v>
      </c>
      <c r="M26" s="49">
        <v>25295</v>
      </c>
      <c r="N26" s="49">
        <v>290.5</v>
      </c>
      <c r="O26" s="49">
        <v>126.93</v>
      </c>
      <c r="P26" s="164">
        <v>500</v>
      </c>
      <c r="Q26" s="66">
        <v>20</v>
      </c>
      <c r="R26" s="111">
        <f t="shared" si="1"/>
        <v>26.666666666666668</v>
      </c>
      <c r="S26" s="140">
        <v>50</v>
      </c>
    </row>
    <row r="27" spans="2:20">
      <c r="B27" s="9"/>
      <c r="C27" s="41"/>
      <c r="D27" s="64">
        <v>4157</v>
      </c>
      <c r="E27" s="43" t="s">
        <v>89</v>
      </c>
      <c r="F27" s="48"/>
      <c r="G27" s="49"/>
      <c r="H27" s="49"/>
      <c r="I27" s="49"/>
      <c r="J27" s="49">
        <v>2370</v>
      </c>
      <c r="K27" s="49">
        <v>1600</v>
      </c>
      <c r="L27" s="49"/>
      <c r="M27" s="49">
        <v>60</v>
      </c>
      <c r="N27" s="49">
        <v>1370</v>
      </c>
      <c r="O27" s="49">
        <v>2018.65</v>
      </c>
      <c r="P27" s="164">
        <v>1500</v>
      </c>
      <c r="Q27" s="66">
        <v>3200</v>
      </c>
      <c r="R27" s="111">
        <f t="shared" si="1"/>
        <v>4266.6666666666661</v>
      </c>
      <c r="S27" s="140">
        <v>2000</v>
      </c>
    </row>
    <row r="28" spans="2:20">
      <c r="B28" s="9"/>
      <c r="C28" s="41"/>
      <c r="D28" s="64">
        <v>4170</v>
      </c>
      <c r="E28" s="41" t="s">
        <v>7</v>
      </c>
      <c r="F28" s="48">
        <v>11863.5</v>
      </c>
      <c r="G28" s="49">
        <v>7923.75</v>
      </c>
      <c r="H28" s="49">
        <v>14038.1</v>
      </c>
      <c r="I28" s="49">
        <v>16833.87</v>
      </c>
      <c r="J28" s="49">
        <v>52299.45</v>
      </c>
      <c r="K28" s="49">
        <v>46602.95</v>
      </c>
      <c r="L28" s="49">
        <v>13904.54</v>
      </c>
      <c r="M28" s="49">
        <v>13101.6</v>
      </c>
      <c r="N28" s="49">
        <v>10409.700000000001</v>
      </c>
      <c r="O28" s="49">
        <v>10894.81</v>
      </c>
      <c r="P28" s="164">
        <v>10500</v>
      </c>
      <c r="Q28" s="66">
        <v>9484.5</v>
      </c>
      <c r="R28" s="111">
        <f t="shared" si="1"/>
        <v>12646</v>
      </c>
      <c r="S28" s="140">
        <v>10000</v>
      </c>
    </row>
    <row r="29" spans="2:20">
      <c r="B29" s="9"/>
      <c r="C29" s="41"/>
      <c r="D29" s="64">
        <v>4171</v>
      </c>
      <c r="E29" s="43" t="s">
        <v>85</v>
      </c>
      <c r="F29" s="48"/>
      <c r="G29" s="49"/>
      <c r="H29" s="49"/>
      <c r="I29" s="49"/>
      <c r="J29" s="49">
        <v>7260</v>
      </c>
      <c r="K29" s="49">
        <v>4875</v>
      </c>
      <c r="L29" s="49"/>
      <c r="M29" s="49">
        <v>10542</v>
      </c>
      <c r="N29" s="49">
        <v>7287.8</v>
      </c>
      <c r="O29" s="49">
        <v>8955</v>
      </c>
      <c r="P29" s="164">
        <v>7500</v>
      </c>
      <c r="Q29" s="66">
        <v>5362.5</v>
      </c>
      <c r="R29" s="111">
        <f t="shared" si="1"/>
        <v>7150</v>
      </c>
      <c r="S29" s="140">
        <v>7500</v>
      </c>
    </row>
    <row r="30" spans="2:20">
      <c r="B30" s="9"/>
      <c r="C30" s="41"/>
      <c r="D30" s="64">
        <v>4173</v>
      </c>
      <c r="E30" s="43" t="s">
        <v>80</v>
      </c>
      <c r="F30" s="48"/>
      <c r="G30" s="49"/>
      <c r="H30" s="49"/>
      <c r="I30" s="49"/>
      <c r="J30" s="49">
        <v>820</v>
      </c>
      <c r="K30" s="49">
        <v>996</v>
      </c>
      <c r="L30" s="49"/>
      <c r="M30" s="49"/>
      <c r="N30" s="49">
        <v>640</v>
      </c>
      <c r="O30" s="49">
        <v>1860</v>
      </c>
      <c r="P30" s="164">
        <v>0</v>
      </c>
      <c r="Q30" s="66">
        <v>1540</v>
      </c>
      <c r="R30" s="111">
        <f t="shared" si="1"/>
        <v>2053.3333333333335</v>
      </c>
      <c r="S30" s="140">
        <v>1500</v>
      </c>
    </row>
    <row r="31" spans="2:20">
      <c r="B31" s="9"/>
      <c r="C31" s="41"/>
      <c r="D31" s="64">
        <v>4174</v>
      </c>
      <c r="E31" s="43" t="s">
        <v>81</v>
      </c>
      <c r="F31" s="48"/>
      <c r="G31" s="49"/>
      <c r="H31" s="49"/>
      <c r="I31" s="49"/>
      <c r="J31" s="49"/>
      <c r="K31" s="49"/>
      <c r="L31" s="49"/>
      <c r="M31" s="49"/>
      <c r="N31" s="49">
        <v>5562</v>
      </c>
      <c r="O31" s="49">
        <v>3398.75</v>
      </c>
      <c r="P31" s="164">
        <v>3000</v>
      </c>
      <c r="Q31" s="66">
        <v>3673</v>
      </c>
      <c r="R31" s="111">
        <f t="shared" si="1"/>
        <v>4897.333333333333</v>
      </c>
      <c r="S31" s="140">
        <v>4000</v>
      </c>
    </row>
    <row r="32" spans="2:20">
      <c r="B32" s="9"/>
      <c r="C32" s="41"/>
      <c r="D32" s="64">
        <v>4176</v>
      </c>
      <c r="E32" s="43" t="s">
        <v>101</v>
      </c>
      <c r="F32" s="48"/>
      <c r="G32" s="49"/>
      <c r="H32" s="49"/>
      <c r="I32" s="49"/>
      <c r="J32" s="49">
        <v>750</v>
      </c>
      <c r="K32" s="49">
        <v>1200</v>
      </c>
      <c r="L32" s="49"/>
      <c r="M32" s="49"/>
      <c r="N32" s="49">
        <v>960</v>
      </c>
      <c r="O32" s="49">
        <v>1202.5</v>
      </c>
      <c r="P32" s="164">
        <v>1025.5</v>
      </c>
      <c r="Q32" s="66">
        <v>330</v>
      </c>
      <c r="R32" s="111">
        <f t="shared" si="1"/>
        <v>440</v>
      </c>
      <c r="S32" s="140">
        <v>500</v>
      </c>
    </row>
    <row r="33" spans="2:19">
      <c r="B33" s="9"/>
      <c r="C33" s="41"/>
      <c r="D33" s="71">
        <v>4178</v>
      </c>
      <c r="E33" s="73" t="s">
        <v>90</v>
      </c>
      <c r="F33" s="74"/>
      <c r="G33" s="75"/>
      <c r="H33" s="75"/>
      <c r="I33" s="75"/>
      <c r="J33" s="75">
        <v>927.5</v>
      </c>
      <c r="K33" s="75">
        <v>175</v>
      </c>
      <c r="L33" s="75"/>
      <c r="M33" s="75">
        <v>175</v>
      </c>
      <c r="N33" s="75">
        <v>87.5</v>
      </c>
      <c r="O33" s="75">
        <v>315</v>
      </c>
      <c r="P33" s="167">
        <v>250</v>
      </c>
      <c r="Q33" s="80">
        <v>420</v>
      </c>
      <c r="R33" s="111">
        <f t="shared" si="1"/>
        <v>560</v>
      </c>
      <c r="S33" s="140">
        <v>500</v>
      </c>
    </row>
    <row r="34" spans="2:19" hidden="1">
      <c r="B34" s="9"/>
      <c r="C34" s="149"/>
      <c r="D34" s="97">
        <v>4090</v>
      </c>
      <c r="E34" s="43" t="s">
        <v>201</v>
      </c>
      <c r="F34" s="48"/>
      <c r="G34" s="49"/>
      <c r="H34" s="49"/>
      <c r="I34" s="49"/>
      <c r="J34" s="49">
        <v>24676.87</v>
      </c>
      <c r="K34" s="49">
        <v>19617.2</v>
      </c>
      <c r="L34" s="49"/>
      <c r="M34" s="49"/>
      <c r="N34" s="49"/>
      <c r="O34" s="49"/>
      <c r="P34" s="164"/>
      <c r="Q34" s="66"/>
      <c r="R34" s="89"/>
      <c r="S34" s="140">
        <v>0</v>
      </c>
    </row>
    <row r="35" spans="2:19">
      <c r="B35" s="9"/>
      <c r="C35" s="8"/>
      <c r="D35" s="10"/>
      <c r="E35" s="8"/>
      <c r="F35" s="6"/>
      <c r="N35" s="23"/>
      <c r="O35" s="23"/>
      <c r="P35" s="168"/>
      <c r="Q35" s="67"/>
      <c r="R35" s="92"/>
      <c r="S35" s="139"/>
    </row>
    <row r="36" spans="2:19">
      <c r="B36" s="29" t="s">
        <v>137</v>
      </c>
      <c r="C36" s="8"/>
      <c r="D36" s="10"/>
      <c r="E36" s="8"/>
      <c r="F36" s="6"/>
      <c r="N36" s="23"/>
      <c r="O36" s="23"/>
      <c r="P36" s="168"/>
      <c r="Q36" s="67"/>
      <c r="R36" s="92"/>
      <c r="S36" s="139"/>
    </row>
    <row r="37" spans="2:19">
      <c r="B37" s="9"/>
      <c r="C37" s="41"/>
      <c r="D37" s="64">
        <v>4210</v>
      </c>
      <c r="E37" s="41" t="s">
        <v>2</v>
      </c>
      <c r="F37" s="48">
        <v>294641.40000000002</v>
      </c>
      <c r="G37" s="49">
        <v>315721.96999999997</v>
      </c>
      <c r="H37" s="49">
        <v>264856.73</v>
      </c>
      <c r="I37" s="49">
        <v>98979.62</v>
      </c>
      <c r="J37" s="49">
        <v>144195.24</v>
      </c>
      <c r="K37" s="49">
        <v>247338.97</v>
      </c>
      <c r="L37" s="49">
        <v>326676.76</v>
      </c>
      <c r="M37" s="49">
        <v>330959</v>
      </c>
      <c r="N37" s="49">
        <v>339300.97</v>
      </c>
      <c r="O37" s="49">
        <v>403709.5</v>
      </c>
      <c r="P37" s="164">
        <v>360400.36</v>
      </c>
      <c r="Q37" s="66">
        <v>387807.5</v>
      </c>
      <c r="R37" s="111">
        <f>SUM(Q37/9)*12</f>
        <v>517076.66666666663</v>
      </c>
      <c r="S37" s="140">
        <v>450000</v>
      </c>
    </row>
    <row r="38" spans="2:19">
      <c r="B38" s="9"/>
      <c r="C38" s="41"/>
      <c r="D38" s="64">
        <v>4221</v>
      </c>
      <c r="E38" s="43" t="s">
        <v>202</v>
      </c>
      <c r="F38" s="48"/>
      <c r="G38" s="49"/>
      <c r="H38" s="49"/>
      <c r="I38" s="49"/>
      <c r="J38" s="49"/>
      <c r="K38" s="49"/>
      <c r="L38" s="49"/>
      <c r="M38" s="49"/>
      <c r="N38" s="49"/>
      <c r="O38" s="49">
        <v>-390.96</v>
      </c>
      <c r="P38" s="164">
        <v>0</v>
      </c>
      <c r="Q38" s="66"/>
      <c r="R38" s="111">
        <f t="shared" ref="R38:R44" si="2">SUM(Q38/9)*12</f>
        <v>0</v>
      </c>
      <c r="S38" s="140">
        <v>0</v>
      </c>
    </row>
    <row r="39" spans="2:19">
      <c r="B39" s="9"/>
      <c r="C39" s="41"/>
      <c r="D39" s="64">
        <v>4242</v>
      </c>
      <c r="E39" s="50" t="s">
        <v>45</v>
      </c>
      <c r="F39" s="48">
        <v>40251.51</v>
      </c>
      <c r="G39" s="49">
        <v>75471.41</v>
      </c>
      <c r="H39" s="49">
        <v>72457.77</v>
      </c>
      <c r="I39" s="49">
        <v>100334.63</v>
      </c>
      <c r="J39" s="49">
        <v>101385.89</v>
      </c>
      <c r="K39" s="49">
        <v>50741.53</v>
      </c>
      <c r="L39" s="49">
        <v>43953.440000000002</v>
      </c>
      <c r="M39" s="49">
        <v>43873.54</v>
      </c>
      <c r="N39" s="49">
        <v>122213.97</v>
      </c>
      <c r="O39" s="49">
        <v>149535.57</v>
      </c>
      <c r="P39" s="164">
        <v>115500</v>
      </c>
      <c r="Q39" s="66">
        <v>81222.460000000006</v>
      </c>
      <c r="R39" s="111">
        <v>95000</v>
      </c>
      <c r="S39" s="140">
        <v>120000</v>
      </c>
    </row>
    <row r="40" spans="2:19">
      <c r="B40" s="9"/>
      <c r="C40" s="41"/>
      <c r="D40" s="64">
        <v>4245</v>
      </c>
      <c r="E40" s="41" t="s">
        <v>51</v>
      </c>
      <c r="F40" s="48">
        <v>13612.92</v>
      </c>
      <c r="G40" s="49">
        <v>12455.9</v>
      </c>
      <c r="H40" s="49">
        <v>13365.43</v>
      </c>
      <c r="I40" s="49">
        <v>14439.68</v>
      </c>
      <c r="J40" s="49">
        <v>23964.73</v>
      </c>
      <c r="K40" s="49">
        <v>21622.080000000002</v>
      </c>
      <c r="L40" s="49">
        <v>23900.31</v>
      </c>
      <c r="M40" s="49">
        <v>21664</v>
      </c>
      <c r="N40" s="49">
        <v>16930.060000000001</v>
      </c>
      <c r="O40" s="49">
        <v>23147.25</v>
      </c>
      <c r="P40" s="164">
        <v>22000</v>
      </c>
      <c r="Q40" s="66">
        <v>14776.88</v>
      </c>
      <c r="R40" s="111">
        <f t="shared" si="2"/>
        <v>19702.506666666664</v>
      </c>
      <c r="S40" s="140">
        <v>20000</v>
      </c>
    </row>
    <row r="41" spans="2:19">
      <c r="B41" s="9"/>
      <c r="C41" s="41"/>
      <c r="D41" s="64">
        <v>4260</v>
      </c>
      <c r="E41" s="41" t="s">
        <v>5</v>
      </c>
      <c r="F41" s="48">
        <v>5175</v>
      </c>
      <c r="G41" s="49">
        <v>2700</v>
      </c>
      <c r="H41" s="49">
        <v>2400</v>
      </c>
      <c r="I41" s="49"/>
      <c r="J41" s="49"/>
      <c r="K41" s="49">
        <v>475</v>
      </c>
      <c r="L41" s="49">
        <v>438.64</v>
      </c>
      <c r="M41" s="49">
        <v>900</v>
      </c>
      <c r="N41" s="49">
        <v>1650</v>
      </c>
      <c r="O41" s="49">
        <v>3900</v>
      </c>
      <c r="P41" s="164">
        <v>1500</v>
      </c>
      <c r="Q41" s="66">
        <v>3195</v>
      </c>
      <c r="R41" s="111">
        <f t="shared" si="2"/>
        <v>4260</v>
      </c>
      <c r="S41" s="140">
        <v>2000</v>
      </c>
    </row>
    <row r="42" spans="2:19" ht="13.5" customHeight="1">
      <c r="B42" s="9"/>
      <c r="C42" s="41"/>
      <c r="D42" s="64">
        <v>4295</v>
      </c>
      <c r="E42" s="41" t="s">
        <v>43</v>
      </c>
      <c r="F42" s="48">
        <v>25</v>
      </c>
      <c r="G42" s="49">
        <v>204</v>
      </c>
      <c r="H42" s="51">
        <v>1800</v>
      </c>
      <c r="I42" s="51">
        <v>3081</v>
      </c>
      <c r="J42" s="51">
        <v>2423</v>
      </c>
      <c r="K42" s="49">
        <v>225</v>
      </c>
      <c r="L42" s="49">
        <v>59</v>
      </c>
      <c r="M42" s="49">
        <v>39</v>
      </c>
      <c r="N42" s="49">
        <v>153</v>
      </c>
      <c r="O42" s="49">
        <v>1742.1</v>
      </c>
      <c r="P42" s="164">
        <v>350</v>
      </c>
      <c r="Q42" s="66">
        <v>1371.84</v>
      </c>
      <c r="R42" s="111">
        <f t="shared" si="2"/>
        <v>1829.12</v>
      </c>
      <c r="S42" s="140">
        <v>1500</v>
      </c>
    </row>
    <row r="43" spans="2:19">
      <c r="B43" s="9"/>
      <c r="C43" s="41"/>
      <c r="D43" s="64">
        <v>4015</v>
      </c>
      <c r="E43" s="41" t="s">
        <v>3</v>
      </c>
      <c r="F43" s="48">
        <v>13524.94</v>
      </c>
      <c r="G43" s="49">
        <v>17763.849999999999</v>
      </c>
      <c r="H43" s="49">
        <v>20243.759999999998</v>
      </c>
      <c r="I43" s="49">
        <v>24536.33</v>
      </c>
      <c r="J43" s="49">
        <v>9293.69</v>
      </c>
      <c r="K43" s="49">
        <v>15893.84</v>
      </c>
      <c r="L43" s="49">
        <v>0</v>
      </c>
      <c r="M43" s="49">
        <v>0</v>
      </c>
      <c r="N43" s="49"/>
      <c r="O43" s="49"/>
      <c r="P43" s="164">
        <v>0</v>
      </c>
      <c r="Q43" s="66">
        <v>0</v>
      </c>
      <c r="R43" s="111">
        <f t="shared" si="2"/>
        <v>0</v>
      </c>
      <c r="S43" s="140">
        <v>0</v>
      </c>
    </row>
    <row r="44" spans="2:19">
      <c r="B44" s="9"/>
      <c r="C44" s="41"/>
      <c r="D44" s="64">
        <v>4280</v>
      </c>
      <c r="E44" s="43" t="s">
        <v>203</v>
      </c>
      <c r="F44" s="48"/>
      <c r="G44" s="49"/>
      <c r="H44" s="49"/>
      <c r="I44" s="49"/>
      <c r="J44" s="49">
        <v>16852.5</v>
      </c>
      <c r="K44" s="49">
        <v>10686</v>
      </c>
      <c r="L44" s="49"/>
      <c r="M44" s="49"/>
      <c r="N44" s="49">
        <v>96</v>
      </c>
      <c r="O44" s="49"/>
      <c r="P44" s="164">
        <v>0</v>
      </c>
      <c r="Q44" s="66">
        <v>0</v>
      </c>
      <c r="R44" s="111">
        <f t="shared" si="2"/>
        <v>0</v>
      </c>
      <c r="S44" s="140">
        <v>0</v>
      </c>
    </row>
    <row r="45" spans="2:19">
      <c r="N45" s="23"/>
      <c r="O45" s="23"/>
      <c r="P45" s="166"/>
      <c r="Q45" s="67"/>
      <c r="R45" s="112"/>
      <c r="S45" s="139"/>
    </row>
    <row r="46" spans="2:19">
      <c r="B46" s="29" t="s">
        <v>138</v>
      </c>
      <c r="C46" s="8"/>
      <c r="D46" s="10"/>
      <c r="E46" s="8"/>
      <c r="F46" s="6"/>
      <c r="N46" s="23"/>
      <c r="O46" s="23"/>
      <c r="P46" s="168"/>
      <c r="Q46" s="67"/>
      <c r="R46" s="92"/>
      <c r="S46" s="139"/>
    </row>
    <row r="47" spans="2:19">
      <c r="B47" s="9"/>
      <c r="C47" s="41"/>
      <c r="D47" s="64">
        <v>4301</v>
      </c>
      <c r="E47" s="41" t="s">
        <v>6</v>
      </c>
      <c r="F47" s="48">
        <v>514931.25</v>
      </c>
      <c r="G47" s="49">
        <v>496680.82</v>
      </c>
      <c r="H47" s="49">
        <v>505275.79</v>
      </c>
      <c r="I47" s="49">
        <v>504628.81</v>
      </c>
      <c r="J47" s="49">
        <v>530481.25</v>
      </c>
      <c r="K47" s="49">
        <v>572106.02</v>
      </c>
      <c r="L47" s="49">
        <v>588621.91</v>
      </c>
      <c r="M47" s="49">
        <v>624106.64</v>
      </c>
      <c r="N47" s="49">
        <v>627613.22</v>
      </c>
      <c r="O47" s="49">
        <v>624802.23</v>
      </c>
      <c r="P47" s="164">
        <v>588531.02</v>
      </c>
      <c r="Q47" s="66">
        <v>469158.02</v>
      </c>
      <c r="R47" s="111">
        <f t="shared" ref="R47:R50" si="3">SUM(Q47/9)*12</f>
        <v>625544.02666666661</v>
      </c>
      <c r="S47" s="140">
        <v>500500</v>
      </c>
    </row>
    <row r="48" spans="2:19">
      <c r="B48" s="9"/>
      <c r="C48" s="41"/>
      <c r="D48" s="64">
        <v>4320</v>
      </c>
      <c r="E48" s="43" t="s">
        <v>78</v>
      </c>
      <c r="F48" s="48"/>
      <c r="G48" s="49"/>
      <c r="H48" s="49"/>
      <c r="I48" s="49"/>
      <c r="J48" s="49">
        <v>31255.81</v>
      </c>
      <c r="K48" s="49">
        <v>36762.36</v>
      </c>
      <c r="L48" s="49">
        <v>56620.04</v>
      </c>
      <c r="M48" s="49">
        <v>37718.9</v>
      </c>
      <c r="N48" s="49">
        <v>36221.300000000003</v>
      </c>
      <c r="O48" s="49">
        <v>27948.19</v>
      </c>
      <c r="P48" s="164">
        <v>30000</v>
      </c>
      <c r="Q48" s="66">
        <v>20613.63</v>
      </c>
      <c r="R48" s="111">
        <f t="shared" si="3"/>
        <v>27484.840000000004</v>
      </c>
      <c r="S48" s="140">
        <v>28000</v>
      </c>
    </row>
    <row r="49" spans="2:24">
      <c r="B49" s="9"/>
      <c r="C49" s="41"/>
      <c r="D49" s="64">
        <v>4325</v>
      </c>
      <c r="E49" s="43" t="s">
        <v>139</v>
      </c>
      <c r="F49" s="44"/>
      <c r="G49" s="45"/>
      <c r="H49" s="45"/>
      <c r="I49" s="45"/>
      <c r="J49" s="45"/>
      <c r="K49" s="46"/>
      <c r="L49" s="46"/>
      <c r="M49" s="46"/>
      <c r="N49" s="49">
        <v>2156.0100000000002</v>
      </c>
      <c r="O49" s="49">
        <v>2002</v>
      </c>
      <c r="P49" s="164">
        <v>0</v>
      </c>
      <c r="Q49" s="66">
        <v>1584</v>
      </c>
      <c r="R49" s="111">
        <f t="shared" si="3"/>
        <v>2112</v>
      </c>
      <c r="S49" s="140">
        <v>2000</v>
      </c>
    </row>
    <row r="50" spans="2:24">
      <c r="B50" s="9"/>
      <c r="C50" s="41"/>
      <c r="D50" s="64">
        <v>4375</v>
      </c>
      <c r="E50" s="43" t="s">
        <v>108</v>
      </c>
      <c r="F50" s="48">
        <v>11584</v>
      </c>
      <c r="G50" s="49">
        <v>9269</v>
      </c>
      <c r="H50" s="49">
        <v>8840</v>
      </c>
      <c r="I50" s="49">
        <v>8810</v>
      </c>
      <c r="J50" s="49">
        <v>19041.84</v>
      </c>
      <c r="K50" s="49">
        <v>23352.21</v>
      </c>
      <c r="L50" s="49">
        <v>13556.58</v>
      </c>
      <c r="M50" s="49">
        <v>13615.92</v>
      </c>
      <c r="N50" s="49">
        <v>13845.5</v>
      </c>
      <c r="O50" s="49">
        <v>13738.33</v>
      </c>
      <c r="P50" s="164">
        <v>14005</v>
      </c>
      <c r="Q50" s="66">
        <v>11353.5</v>
      </c>
      <c r="R50" s="111">
        <f t="shared" si="3"/>
        <v>15138</v>
      </c>
      <c r="S50" s="140">
        <v>13000</v>
      </c>
    </row>
    <row r="51" spans="2:24">
      <c r="B51" s="9"/>
      <c r="C51" s="8"/>
      <c r="D51" s="10"/>
      <c r="E51" s="8"/>
      <c r="F51" s="6"/>
      <c r="N51" s="23"/>
      <c r="O51" s="23"/>
      <c r="P51" s="168"/>
      <c r="Q51" s="67"/>
      <c r="R51" s="92"/>
      <c r="S51" s="139"/>
    </row>
    <row r="52" spans="2:24">
      <c r="B52" s="29" t="s">
        <v>140</v>
      </c>
      <c r="C52" s="8"/>
      <c r="D52" s="10"/>
      <c r="E52" s="8"/>
      <c r="F52" s="6"/>
      <c r="N52" s="23"/>
      <c r="O52" s="23"/>
      <c r="P52" s="168"/>
      <c r="Q52" s="67"/>
      <c r="R52" s="92"/>
      <c r="S52" s="139"/>
    </row>
    <row r="53" spans="2:24">
      <c r="B53" s="9"/>
      <c r="C53" s="41"/>
      <c r="D53" s="64">
        <v>4410</v>
      </c>
      <c r="E53" s="43" t="s">
        <v>99</v>
      </c>
      <c r="F53" s="48"/>
      <c r="G53" s="49"/>
      <c r="H53" s="49"/>
      <c r="I53" s="49"/>
      <c r="J53" s="49"/>
      <c r="K53" s="49"/>
      <c r="L53" s="49"/>
      <c r="M53" s="49"/>
      <c r="N53" s="49">
        <v>21180</v>
      </c>
      <c r="O53" s="49">
        <v>343616.1</v>
      </c>
      <c r="P53" s="164">
        <v>355037.82</v>
      </c>
      <c r="Q53" s="66">
        <v>301931.55</v>
      </c>
      <c r="R53" s="111">
        <f t="shared" ref="R53:R56" si="4">SUM(Q53/9)*12</f>
        <v>402575.39999999997</v>
      </c>
      <c r="S53" s="140">
        <v>380000</v>
      </c>
    </row>
    <row r="54" spans="2:24">
      <c r="B54" s="9"/>
      <c r="C54" s="41"/>
      <c r="D54" s="64">
        <v>4425</v>
      </c>
      <c r="E54" s="43" t="s">
        <v>97</v>
      </c>
      <c r="F54" s="48"/>
      <c r="G54" s="49"/>
      <c r="H54" s="49"/>
      <c r="I54" s="49"/>
      <c r="J54" s="49"/>
      <c r="K54" s="49"/>
      <c r="L54" s="49"/>
      <c r="M54" s="49"/>
      <c r="N54" s="49">
        <v>136.11000000000001</v>
      </c>
      <c r="O54" s="49">
        <v>10320.08</v>
      </c>
      <c r="P54" s="164">
        <v>10179.16</v>
      </c>
      <c r="Q54" s="66">
        <v>4727.57</v>
      </c>
      <c r="R54" s="111">
        <f t="shared" si="4"/>
        <v>6303.4266666666663</v>
      </c>
      <c r="S54" s="140">
        <v>9000</v>
      </c>
    </row>
    <row r="55" spans="2:24">
      <c r="B55" s="9"/>
      <c r="C55" s="41"/>
      <c r="D55" s="64">
        <v>4430</v>
      </c>
      <c r="E55" s="43" t="s">
        <v>98</v>
      </c>
      <c r="F55" s="48"/>
      <c r="G55" s="49"/>
      <c r="H55" s="49"/>
      <c r="I55" s="49"/>
      <c r="J55" s="49"/>
      <c r="K55" s="49"/>
      <c r="L55" s="49"/>
      <c r="M55" s="49"/>
      <c r="N55" s="49">
        <v>145.75</v>
      </c>
      <c r="O55" s="49">
        <v>5218.8599999999997</v>
      </c>
      <c r="P55" s="164">
        <v>4723.75</v>
      </c>
      <c r="Q55" s="66">
        <v>3695.23</v>
      </c>
      <c r="R55" s="111">
        <f t="shared" si="4"/>
        <v>4926.9733333333334</v>
      </c>
      <c r="S55" s="140">
        <v>5000</v>
      </c>
    </row>
    <row r="56" spans="2:24">
      <c r="B56" s="9"/>
      <c r="C56" s="41"/>
      <c r="D56" s="64">
        <v>4435</v>
      </c>
      <c r="E56" s="43" t="s">
        <v>100</v>
      </c>
      <c r="F56" s="48"/>
      <c r="G56" s="49"/>
      <c r="H56" s="49"/>
      <c r="I56" s="49"/>
      <c r="J56" s="49"/>
      <c r="K56" s="49"/>
      <c r="L56" s="49"/>
      <c r="M56" s="49"/>
      <c r="N56" s="49">
        <v>180</v>
      </c>
      <c r="O56" s="49">
        <v>1233.5999999999999</v>
      </c>
      <c r="P56" s="164">
        <v>1000</v>
      </c>
      <c r="Q56" s="66">
        <v>1550</v>
      </c>
      <c r="R56" s="111">
        <f t="shared" si="4"/>
        <v>2066.666666666667</v>
      </c>
      <c r="S56" s="140">
        <v>2100</v>
      </c>
    </row>
    <row r="57" spans="2:24">
      <c r="B57" s="9"/>
      <c r="C57" s="9"/>
      <c r="D57" s="85"/>
      <c r="E57" s="29"/>
      <c r="F57" s="12"/>
      <c r="G57" s="22"/>
      <c r="H57" s="22"/>
      <c r="I57" s="22"/>
      <c r="J57" s="22"/>
      <c r="K57" s="22"/>
      <c r="L57" s="22"/>
      <c r="M57" s="22"/>
      <c r="N57" s="22"/>
      <c r="O57" s="22"/>
      <c r="P57" s="168"/>
      <c r="Q57" s="82"/>
      <c r="R57" s="92"/>
      <c r="S57" s="139"/>
    </row>
    <row r="58" spans="2:24" hidden="1">
      <c r="B58" s="9"/>
      <c r="C58" s="149"/>
      <c r="D58" s="64">
        <v>4005</v>
      </c>
      <c r="E58" s="43" t="s">
        <v>67</v>
      </c>
      <c r="F58" s="44"/>
      <c r="G58" s="45"/>
      <c r="H58" s="45"/>
      <c r="I58" s="45"/>
      <c r="J58" s="45"/>
      <c r="K58" s="46"/>
      <c r="L58" s="46">
        <v>427.5</v>
      </c>
      <c r="M58" s="46">
        <v>25</v>
      </c>
      <c r="N58" s="49"/>
      <c r="O58" s="49"/>
      <c r="P58" s="164">
        <v>0</v>
      </c>
      <c r="Q58" s="134">
        <v>0</v>
      </c>
      <c r="R58" s="159"/>
      <c r="S58" s="140">
        <v>0</v>
      </c>
    </row>
    <row r="59" spans="2:24" hidden="1">
      <c r="B59" s="9"/>
      <c r="C59" s="149"/>
      <c r="D59" s="64">
        <v>4008</v>
      </c>
      <c r="E59" s="43" t="s">
        <v>70</v>
      </c>
      <c r="F59" s="44"/>
      <c r="G59" s="45"/>
      <c r="H59" s="45"/>
      <c r="I59" s="45"/>
      <c r="J59" s="45"/>
      <c r="K59" s="46"/>
      <c r="L59" s="46">
        <v>12327.3</v>
      </c>
      <c r="M59" s="46">
        <v>0</v>
      </c>
      <c r="N59" s="49"/>
      <c r="O59" s="49"/>
      <c r="P59" s="164">
        <v>0</v>
      </c>
      <c r="Q59" s="134">
        <v>0</v>
      </c>
      <c r="R59" s="159"/>
      <c r="S59" s="140">
        <v>0</v>
      </c>
    </row>
    <row r="60" spans="2:24" hidden="1">
      <c r="B60" s="9"/>
      <c r="C60" s="150"/>
      <c r="D60" s="106">
        <v>4021</v>
      </c>
      <c r="E60" s="101" t="s">
        <v>84</v>
      </c>
      <c r="F60" s="107"/>
      <c r="G60" s="108"/>
      <c r="H60" s="108"/>
      <c r="I60" s="108"/>
      <c r="J60" s="108"/>
      <c r="K60" s="108"/>
      <c r="L60" s="108"/>
      <c r="M60" s="108"/>
      <c r="N60" s="108"/>
      <c r="O60" s="108"/>
      <c r="P60" s="169">
        <v>0</v>
      </c>
      <c r="Q60" s="109">
        <v>0</v>
      </c>
      <c r="R60" s="137"/>
      <c r="S60" s="140">
        <v>0</v>
      </c>
    </row>
    <row r="61" spans="2:24">
      <c r="N61" s="23"/>
      <c r="O61" s="132"/>
      <c r="P61" s="166"/>
      <c r="Q61" s="67"/>
      <c r="R61" s="112"/>
      <c r="S61" s="139"/>
      <c r="X61" s="62"/>
    </row>
    <row r="62" spans="2:24" s="116" customFormat="1" ht="15.75">
      <c r="B62" s="119"/>
      <c r="C62" s="119" t="s">
        <v>10</v>
      </c>
      <c r="D62" s="157"/>
      <c r="E62" s="119"/>
      <c r="F62" s="144">
        <v>1168835.8</v>
      </c>
      <c r="G62" s="144" t="e">
        <f>SUM(#REF!)</f>
        <v>#REF!</v>
      </c>
      <c r="H62" s="158" t="e">
        <f>SUM(#REF!)</f>
        <v>#REF!</v>
      </c>
      <c r="I62" s="158" t="e">
        <f>SUM(#REF!)</f>
        <v>#REF!</v>
      </c>
      <c r="J62" s="158">
        <f>SUM(J8:J56)</f>
        <v>986221.45000000007</v>
      </c>
      <c r="K62" s="158">
        <f>SUM(K8:K56)</f>
        <v>1081115.71</v>
      </c>
      <c r="L62" s="158">
        <f>SUM(L10:L55)</f>
        <v>1453518.59</v>
      </c>
      <c r="M62" s="158">
        <f>SUM(M9:M56)</f>
        <v>1138581.5399999998</v>
      </c>
      <c r="N62" s="158">
        <f>SUM(N9:N60)</f>
        <v>1231330.1400000001</v>
      </c>
      <c r="O62" s="158">
        <f>SUM(O8:O56)</f>
        <v>1693919.2800000005</v>
      </c>
      <c r="P62" s="170">
        <f>SUM(P8:P61)</f>
        <v>1570565.3199999998</v>
      </c>
      <c r="Q62" s="127">
        <f>SUM(Q9:Q56)</f>
        <v>1368805.37</v>
      </c>
      <c r="R62" s="124">
        <f>SUM(R9:R56)</f>
        <v>1808743.86</v>
      </c>
      <c r="S62" s="144">
        <f>SUM(S9:S60)</f>
        <v>1606375</v>
      </c>
      <c r="W62" s="155"/>
      <c r="X62" s="156"/>
    </row>
    <row r="63" spans="2:24">
      <c r="B63" s="9"/>
      <c r="N63" s="23"/>
      <c r="O63" s="132"/>
      <c r="P63" s="166"/>
      <c r="Q63" s="67"/>
      <c r="R63" s="112"/>
      <c r="S63" s="139"/>
      <c r="W63" s="4"/>
      <c r="X63" s="62"/>
    </row>
    <row r="64" spans="2:24">
      <c r="B64" s="9"/>
      <c r="C64" s="29" t="s">
        <v>57</v>
      </c>
      <c r="D64" s="13"/>
      <c r="E64" s="9"/>
      <c r="F64" s="12"/>
      <c r="G64" s="16"/>
      <c r="H64" s="22"/>
      <c r="I64" s="22"/>
      <c r="J64" s="22"/>
      <c r="K64" s="22"/>
      <c r="L64" s="22"/>
      <c r="M64" s="22"/>
      <c r="N64" s="22"/>
      <c r="O64" s="22"/>
      <c r="P64" s="168"/>
      <c r="Q64" s="82"/>
      <c r="R64" s="92"/>
      <c r="S64" s="139"/>
      <c r="W64" s="4"/>
      <c r="X64" s="62"/>
    </row>
    <row r="65" spans="2:24">
      <c r="C65" s="47"/>
      <c r="D65" s="64">
        <v>5001</v>
      </c>
      <c r="E65" s="47" t="s">
        <v>57</v>
      </c>
      <c r="F65" s="48">
        <v>133.18</v>
      </c>
      <c r="G65" s="53"/>
      <c r="H65" s="53"/>
      <c r="I65" s="53"/>
      <c r="J65" s="53"/>
      <c r="K65" s="54"/>
      <c r="L65" s="54"/>
      <c r="M65" s="52">
        <v>16663.38</v>
      </c>
      <c r="N65" s="52">
        <v>3827.92</v>
      </c>
      <c r="O65" s="49">
        <v>6114.14</v>
      </c>
      <c r="P65" s="164">
        <v>5000</v>
      </c>
      <c r="Q65" s="134">
        <v>3216.19</v>
      </c>
      <c r="R65" s="111">
        <f t="shared" ref="R65:R67" si="5">SUM(Q65/9)*12</f>
        <v>4288.2533333333331</v>
      </c>
      <c r="S65" s="140">
        <v>5000</v>
      </c>
      <c r="W65" s="4"/>
      <c r="X65" s="62"/>
    </row>
    <row r="66" spans="2:24">
      <c r="C66" s="47"/>
      <c r="D66" s="64">
        <v>5002</v>
      </c>
      <c r="E66" s="43" t="s">
        <v>102</v>
      </c>
      <c r="F66" s="48"/>
      <c r="G66" s="53"/>
      <c r="H66" s="53"/>
      <c r="I66" s="53"/>
      <c r="J66" s="53"/>
      <c r="K66" s="54"/>
      <c r="L66" s="54"/>
      <c r="M66" s="54"/>
      <c r="N66" s="52">
        <v>88.87</v>
      </c>
      <c r="O66" s="49">
        <v>6623.18</v>
      </c>
      <c r="P66" s="164">
        <v>6000</v>
      </c>
      <c r="Q66" s="134">
        <v>2858.73</v>
      </c>
      <c r="R66" s="111">
        <f t="shared" si="5"/>
        <v>3811.64</v>
      </c>
      <c r="S66" s="140">
        <v>6000</v>
      </c>
      <c r="W66" s="4"/>
      <c r="X66" s="62"/>
    </row>
    <row r="67" spans="2:24">
      <c r="C67" s="151" t="s">
        <v>141</v>
      </c>
      <c r="D67" s="42"/>
      <c r="E67" s="47"/>
      <c r="F67" s="48"/>
      <c r="G67" s="53"/>
      <c r="H67" s="53"/>
      <c r="I67" s="53"/>
      <c r="J67" s="53"/>
      <c r="K67" s="54"/>
      <c r="L67" s="54"/>
      <c r="M67" s="52">
        <f t="shared" ref="M67:S67" si="6">SUM(M65:M66)</f>
        <v>16663.38</v>
      </c>
      <c r="N67" s="52">
        <f t="shared" si="6"/>
        <v>3916.79</v>
      </c>
      <c r="O67" s="49">
        <f t="shared" si="6"/>
        <v>12737.32</v>
      </c>
      <c r="P67" s="164">
        <f t="shared" si="6"/>
        <v>11000</v>
      </c>
      <c r="Q67" s="134">
        <f t="shared" si="6"/>
        <v>6074.92</v>
      </c>
      <c r="R67" s="111">
        <f t="shared" si="5"/>
        <v>8099.8933333333334</v>
      </c>
      <c r="S67" s="140">
        <f t="shared" si="6"/>
        <v>11000</v>
      </c>
      <c r="W67" s="4"/>
      <c r="X67" s="62"/>
    </row>
    <row r="68" spans="2:24">
      <c r="C68" s="29"/>
      <c r="D68" s="13"/>
      <c r="E68" s="19"/>
      <c r="F68" s="12"/>
      <c r="G68" s="104"/>
      <c r="H68" s="104"/>
      <c r="I68" s="104"/>
      <c r="J68" s="104"/>
      <c r="K68" s="105"/>
      <c r="L68" s="105"/>
      <c r="M68" s="33"/>
      <c r="N68" s="33"/>
      <c r="O68" s="22"/>
      <c r="P68" s="168"/>
      <c r="Q68" s="82"/>
      <c r="R68" s="92"/>
      <c r="S68" s="140"/>
      <c r="W68" s="4"/>
      <c r="X68" s="62"/>
    </row>
    <row r="69" spans="2:24" s="116" customFormat="1" ht="15.75">
      <c r="B69" s="119"/>
      <c r="C69" s="152"/>
      <c r="D69" s="122" t="s">
        <v>87</v>
      </c>
      <c r="E69" s="123"/>
      <c r="F69" s="113"/>
      <c r="G69" s="113"/>
      <c r="H69" s="113"/>
      <c r="I69" s="113"/>
      <c r="J69" s="114">
        <f>SUM(J62)</f>
        <v>986221.45000000007</v>
      </c>
      <c r="K69" s="115">
        <f>SUM(K62)</f>
        <v>1081115.71</v>
      </c>
      <c r="L69" s="115">
        <f>SUM(L62)</f>
        <v>1453518.59</v>
      </c>
      <c r="M69" s="115">
        <f t="shared" ref="M69:S69" si="7">SUM(M62-M67)</f>
        <v>1121918.1599999999</v>
      </c>
      <c r="N69" s="115">
        <f t="shared" si="7"/>
        <v>1227413.3500000001</v>
      </c>
      <c r="O69" s="115">
        <f t="shared" si="7"/>
        <v>1681181.9600000004</v>
      </c>
      <c r="P69" s="171">
        <f t="shared" si="7"/>
        <v>1559565.3199999998</v>
      </c>
      <c r="Q69" s="135">
        <f t="shared" si="7"/>
        <v>1362730.4500000002</v>
      </c>
      <c r="R69" s="160">
        <f t="shared" si="7"/>
        <v>1800643.9666666668</v>
      </c>
      <c r="S69" s="114">
        <f t="shared" si="7"/>
        <v>1595375</v>
      </c>
      <c r="W69" s="153"/>
      <c r="X69" s="154"/>
    </row>
    <row r="70" spans="2:24">
      <c r="B70" s="9"/>
      <c r="C70" s="9"/>
      <c r="D70" s="40"/>
      <c r="E70" s="9"/>
      <c r="F70" s="7"/>
      <c r="G70" s="2"/>
      <c r="H70" s="2"/>
      <c r="I70" s="2"/>
      <c r="J70" s="16"/>
      <c r="K70" s="22"/>
      <c r="L70" s="22"/>
      <c r="M70" s="22"/>
      <c r="N70" s="22"/>
      <c r="O70" s="22"/>
      <c r="P70" s="168"/>
      <c r="Q70" s="22"/>
      <c r="R70" s="92"/>
      <c r="S70" s="139"/>
      <c r="W70" s="4"/>
      <c r="X70" s="62"/>
    </row>
    <row r="71" spans="2:24">
      <c r="B71" s="9"/>
      <c r="C71" s="9"/>
      <c r="D71" s="40"/>
      <c r="E71" s="9"/>
      <c r="F71" s="7"/>
      <c r="G71" s="2"/>
      <c r="H71" s="2"/>
      <c r="I71" s="2"/>
      <c r="J71" s="16"/>
      <c r="K71" s="22"/>
      <c r="L71" s="22"/>
      <c r="M71" s="22"/>
      <c r="N71" s="22"/>
      <c r="O71" s="22"/>
      <c r="P71" s="168"/>
      <c r="Q71" s="22"/>
      <c r="R71" s="92"/>
      <c r="S71" s="139"/>
      <c r="W71" s="4"/>
      <c r="X71" s="62"/>
    </row>
    <row r="72" spans="2:24" ht="15.75">
      <c r="B72" s="9"/>
      <c r="C72" s="119" t="s">
        <v>11</v>
      </c>
      <c r="D72" s="40"/>
      <c r="E72" s="9"/>
      <c r="F72" s="7"/>
      <c r="G72" s="2"/>
      <c r="H72" s="2"/>
      <c r="I72" s="2"/>
      <c r="J72" s="16"/>
      <c r="K72" s="22"/>
      <c r="L72" s="22"/>
      <c r="M72" s="22"/>
      <c r="N72" s="22"/>
      <c r="O72" s="22"/>
      <c r="P72" s="168"/>
      <c r="Q72" s="22"/>
      <c r="R72" s="92"/>
      <c r="S72" s="139"/>
      <c r="W72" s="4"/>
      <c r="X72" s="62"/>
    </row>
    <row r="73" spans="2:24">
      <c r="B73" s="9"/>
      <c r="C73" s="8"/>
      <c r="D73" s="10"/>
      <c r="E73" s="8"/>
      <c r="F73" s="6"/>
      <c r="N73" s="23"/>
      <c r="O73" s="23"/>
      <c r="P73" s="168"/>
      <c r="Q73" s="67"/>
      <c r="R73" s="92"/>
      <c r="S73" s="139"/>
      <c r="W73" s="4"/>
      <c r="X73" s="62"/>
    </row>
    <row r="74" spans="2:24">
      <c r="B74" s="29" t="s">
        <v>142</v>
      </c>
      <c r="C74" s="8"/>
      <c r="D74" s="10"/>
      <c r="E74" s="8"/>
      <c r="F74" s="6"/>
      <c r="N74" s="23"/>
      <c r="O74" s="23"/>
      <c r="P74" s="168"/>
      <c r="Q74" s="67"/>
      <c r="R74" s="92"/>
      <c r="S74" s="139"/>
      <c r="W74" s="4"/>
      <c r="X74" s="62"/>
    </row>
    <row r="75" spans="2:24">
      <c r="B75" s="9"/>
      <c r="C75" s="41"/>
      <c r="D75" s="64">
        <v>6005</v>
      </c>
      <c r="E75" s="41" t="s">
        <v>16</v>
      </c>
      <c r="F75" s="48">
        <v>559</v>
      </c>
      <c r="G75" s="49">
        <v>360</v>
      </c>
      <c r="H75" s="49">
        <v>200</v>
      </c>
      <c r="I75" s="49">
        <v>40</v>
      </c>
      <c r="J75" s="49">
        <v>120</v>
      </c>
      <c r="K75" s="49">
        <v>160</v>
      </c>
      <c r="L75" s="49">
        <v>120</v>
      </c>
      <c r="M75" s="55">
        <v>280</v>
      </c>
      <c r="N75" s="55">
        <v>739</v>
      </c>
      <c r="O75" s="49">
        <v>1006.93</v>
      </c>
      <c r="P75" s="164">
        <v>800</v>
      </c>
      <c r="Q75" s="134">
        <v>927</v>
      </c>
      <c r="R75" s="111">
        <f t="shared" ref="R75:R93" si="8">SUM(Q75/9)*12</f>
        <v>1236</v>
      </c>
      <c r="S75" s="140">
        <v>1000</v>
      </c>
      <c r="W75" s="4"/>
      <c r="X75" s="62"/>
    </row>
    <row r="76" spans="2:24">
      <c r="B76" s="9"/>
      <c r="C76" s="41"/>
      <c r="D76" s="64">
        <v>6010</v>
      </c>
      <c r="E76" s="41" t="s">
        <v>12</v>
      </c>
      <c r="F76" s="48">
        <v>1047.21</v>
      </c>
      <c r="G76" s="49">
        <v>723.7</v>
      </c>
      <c r="H76" s="49">
        <v>287</v>
      </c>
      <c r="I76" s="49">
        <v>1905.36</v>
      </c>
      <c r="J76" s="49">
        <v>3891.97</v>
      </c>
      <c r="K76" s="49">
        <v>7554.49</v>
      </c>
      <c r="L76" s="49">
        <v>3835.67</v>
      </c>
      <c r="M76" s="55">
        <v>1582.89</v>
      </c>
      <c r="N76" s="55">
        <v>4371.87</v>
      </c>
      <c r="O76" s="49">
        <v>7520.03</v>
      </c>
      <c r="P76" s="164">
        <v>14500</v>
      </c>
      <c r="Q76" s="134">
        <v>6500.76</v>
      </c>
      <c r="R76" s="111">
        <f t="shared" si="8"/>
        <v>8667.68</v>
      </c>
      <c r="S76" s="140">
        <v>14500</v>
      </c>
      <c r="W76" s="4"/>
      <c r="X76" s="62"/>
    </row>
    <row r="77" spans="2:24">
      <c r="B77" s="9"/>
      <c r="C77" s="41"/>
      <c r="D77" s="64">
        <v>6015</v>
      </c>
      <c r="E77" s="41" t="s">
        <v>17</v>
      </c>
      <c r="F77" s="48">
        <v>5543</v>
      </c>
      <c r="G77" s="49">
        <v>4742</v>
      </c>
      <c r="H77" s="49">
        <v>2974</v>
      </c>
      <c r="I77" s="49">
        <v>4767</v>
      </c>
      <c r="J77" s="49">
        <v>5029</v>
      </c>
      <c r="K77" s="49">
        <v>5182.5200000000004</v>
      </c>
      <c r="L77" s="49">
        <v>5226</v>
      </c>
      <c r="M77" s="55">
        <v>5837.22</v>
      </c>
      <c r="N77" s="55">
        <v>5410.67</v>
      </c>
      <c r="O77" s="49">
        <v>6989.63</v>
      </c>
      <c r="P77" s="164">
        <v>8500</v>
      </c>
      <c r="Q77" s="134">
        <v>9027.07</v>
      </c>
      <c r="R77" s="111">
        <f t="shared" si="8"/>
        <v>12036.093333333332</v>
      </c>
      <c r="S77" s="140">
        <v>10000</v>
      </c>
      <c r="W77" s="4"/>
      <c r="X77" s="62"/>
    </row>
    <row r="78" spans="2:24">
      <c r="B78" s="9"/>
      <c r="C78" s="41"/>
      <c r="D78" s="64">
        <v>6020</v>
      </c>
      <c r="E78" s="41" t="s">
        <v>24</v>
      </c>
      <c r="F78" s="48">
        <v>180</v>
      </c>
      <c r="G78" s="49">
        <v>150</v>
      </c>
      <c r="H78" s="49">
        <v>150</v>
      </c>
      <c r="I78" s="49"/>
      <c r="J78" s="49">
        <v>120</v>
      </c>
      <c r="K78" s="49">
        <v>0</v>
      </c>
      <c r="L78" s="49">
        <v>120</v>
      </c>
      <c r="M78" s="55">
        <v>80</v>
      </c>
      <c r="N78" s="55">
        <v>600</v>
      </c>
      <c r="O78" s="49">
        <v>560</v>
      </c>
      <c r="P78" s="164">
        <v>640</v>
      </c>
      <c r="Q78" s="134">
        <v>240</v>
      </c>
      <c r="R78" s="111">
        <f t="shared" si="8"/>
        <v>320</v>
      </c>
      <c r="S78" s="140">
        <v>500</v>
      </c>
      <c r="W78" s="4"/>
      <c r="X78" s="62"/>
    </row>
    <row r="79" spans="2:24">
      <c r="B79" s="9"/>
      <c r="C79" s="41"/>
      <c r="D79" s="64">
        <v>6023</v>
      </c>
      <c r="E79" s="56" t="s">
        <v>59</v>
      </c>
      <c r="F79" s="48"/>
      <c r="G79" s="49"/>
      <c r="H79" s="49">
        <v>4695.76</v>
      </c>
      <c r="I79" s="49">
        <v>1134.44</v>
      </c>
      <c r="J79" s="49"/>
      <c r="K79" s="49">
        <v>2045</v>
      </c>
      <c r="L79" s="49">
        <v>5619</v>
      </c>
      <c r="M79" s="55">
        <v>164</v>
      </c>
      <c r="N79" s="55">
        <v>0</v>
      </c>
      <c r="O79" s="49">
        <v>0</v>
      </c>
      <c r="P79" s="164">
        <v>0</v>
      </c>
      <c r="Q79" s="134">
        <v>0</v>
      </c>
      <c r="R79" s="111">
        <f t="shared" si="8"/>
        <v>0</v>
      </c>
      <c r="S79" s="140">
        <v>0</v>
      </c>
      <c r="W79" s="4"/>
      <c r="X79" s="62"/>
    </row>
    <row r="80" spans="2:24">
      <c r="B80" s="9"/>
      <c r="C80" s="41"/>
      <c r="D80" s="64">
        <v>6035</v>
      </c>
      <c r="E80" s="43" t="s">
        <v>86</v>
      </c>
      <c r="F80" s="48">
        <v>1703.6</v>
      </c>
      <c r="G80" s="49">
        <v>1995.78</v>
      </c>
      <c r="H80" s="49">
        <v>1525.74</v>
      </c>
      <c r="I80" s="49">
        <v>1221.31</v>
      </c>
      <c r="J80" s="49">
        <v>2252.79</v>
      </c>
      <c r="K80" s="49">
        <v>3037.83</v>
      </c>
      <c r="L80" s="49">
        <v>3431.13</v>
      </c>
      <c r="M80" s="55">
        <v>4723.46</v>
      </c>
      <c r="N80" s="55">
        <v>4758.45</v>
      </c>
      <c r="O80" s="49">
        <v>10686.99</v>
      </c>
      <c r="P80" s="164">
        <v>9600</v>
      </c>
      <c r="Q80" s="134">
        <v>8205.14</v>
      </c>
      <c r="R80" s="111">
        <f t="shared" si="8"/>
        <v>10940.186666666666</v>
      </c>
      <c r="S80" s="140">
        <v>10500</v>
      </c>
      <c r="X80" s="62"/>
    </row>
    <row r="81" spans="2:24">
      <c r="B81" s="9"/>
      <c r="C81" s="41"/>
      <c r="D81" s="64">
        <v>6040</v>
      </c>
      <c r="E81" s="41" t="s">
        <v>14</v>
      </c>
      <c r="F81" s="48">
        <v>8.1199999999999992</v>
      </c>
      <c r="G81" s="51">
        <v>-1.97</v>
      </c>
      <c r="H81" s="51">
        <v>6.07</v>
      </c>
      <c r="I81" s="51">
        <v>1</v>
      </c>
      <c r="J81" s="51">
        <v>13.66</v>
      </c>
      <c r="K81" s="49">
        <v>0.28000000000000003</v>
      </c>
      <c r="L81" s="49">
        <v>10.1</v>
      </c>
      <c r="M81" s="55">
        <v>-14.66</v>
      </c>
      <c r="N81" s="55">
        <v>36.94</v>
      </c>
      <c r="O81" s="49">
        <v>98.25</v>
      </c>
      <c r="P81" s="164">
        <v>50</v>
      </c>
      <c r="Q81" s="134">
        <v>16.57</v>
      </c>
      <c r="R81" s="111">
        <f t="shared" si="8"/>
        <v>22.093333333333334</v>
      </c>
      <c r="S81" s="140">
        <v>50</v>
      </c>
      <c r="X81" s="62"/>
    </row>
    <row r="82" spans="2:24">
      <c r="B82" s="9"/>
      <c r="C82" s="41"/>
      <c r="D82" s="64">
        <v>6054</v>
      </c>
      <c r="E82" s="41" t="s">
        <v>23</v>
      </c>
      <c r="F82" s="48">
        <v>1017.83</v>
      </c>
      <c r="G82" s="49">
        <v>709</v>
      </c>
      <c r="H82" s="49">
        <v>1843.79</v>
      </c>
      <c r="I82" s="49">
        <v>58.53</v>
      </c>
      <c r="J82" s="49">
        <v>1030.08</v>
      </c>
      <c r="K82" s="49">
        <v>176.9</v>
      </c>
      <c r="L82" s="49">
        <v>175.9</v>
      </c>
      <c r="M82" s="55">
        <v>1569.2</v>
      </c>
      <c r="N82" s="55">
        <v>280</v>
      </c>
      <c r="O82" s="49">
        <v>0</v>
      </c>
      <c r="P82" s="164">
        <v>600</v>
      </c>
      <c r="Q82" s="134">
        <v>2441.25</v>
      </c>
      <c r="R82" s="111">
        <f t="shared" si="8"/>
        <v>3255</v>
      </c>
      <c r="S82" s="140">
        <v>3500</v>
      </c>
      <c r="X82" s="62"/>
    </row>
    <row r="83" spans="2:24">
      <c r="B83" s="9"/>
      <c r="C83" s="41"/>
      <c r="D83" s="64">
        <v>6057</v>
      </c>
      <c r="E83" s="41" t="s">
        <v>28</v>
      </c>
      <c r="F83" s="48">
        <v>12018.79</v>
      </c>
      <c r="G83" s="49">
        <v>18187.97</v>
      </c>
      <c r="H83" s="49">
        <v>16715.78</v>
      </c>
      <c r="I83" s="49">
        <v>18536.669999999998</v>
      </c>
      <c r="J83" s="49">
        <v>0</v>
      </c>
      <c r="K83" s="49"/>
      <c r="L83" s="49">
        <v>17753.97</v>
      </c>
      <c r="M83" s="55">
        <v>15884.42</v>
      </c>
      <c r="N83" s="55">
        <v>715.22</v>
      </c>
      <c r="O83" s="49">
        <v>0</v>
      </c>
      <c r="P83" s="164">
        <v>27850</v>
      </c>
      <c r="Q83" s="134">
        <v>1792.48</v>
      </c>
      <c r="R83" s="111">
        <f t="shared" si="8"/>
        <v>2389.9733333333334</v>
      </c>
      <c r="S83" s="140">
        <v>2300</v>
      </c>
      <c r="X83" s="62"/>
    </row>
    <row r="84" spans="2:24">
      <c r="B84" s="9"/>
      <c r="C84" s="41"/>
      <c r="D84" s="64">
        <v>6026</v>
      </c>
      <c r="E84" s="43" t="s">
        <v>216</v>
      </c>
      <c r="F84" s="48"/>
      <c r="G84" s="49"/>
      <c r="H84" s="49"/>
      <c r="I84" s="49"/>
      <c r="J84" s="49"/>
      <c r="K84" s="49">
        <v>-73</v>
      </c>
      <c r="L84" s="49"/>
      <c r="M84" s="55"/>
      <c r="N84" s="55"/>
      <c r="O84" s="49"/>
      <c r="P84" s="164"/>
      <c r="Q84" s="134"/>
      <c r="R84" s="111">
        <f t="shared" si="8"/>
        <v>0</v>
      </c>
      <c r="S84" s="140">
        <v>0</v>
      </c>
      <c r="X84" s="62"/>
    </row>
    <row r="85" spans="2:24">
      <c r="B85" s="9"/>
      <c r="C85" s="41"/>
      <c r="D85" s="64">
        <v>6066</v>
      </c>
      <c r="E85" s="43" t="s">
        <v>143</v>
      </c>
      <c r="F85" s="44"/>
      <c r="G85" s="45"/>
      <c r="H85" s="45"/>
      <c r="I85" s="45"/>
      <c r="J85" s="45">
        <v>3531.95</v>
      </c>
      <c r="K85" s="49">
        <v>3216.55</v>
      </c>
      <c r="L85" s="49"/>
      <c r="M85" s="49"/>
      <c r="N85" s="49">
        <v>2221.5500000000002</v>
      </c>
      <c r="O85" s="49">
        <v>1188.5999999999999</v>
      </c>
      <c r="P85" s="164">
        <v>0</v>
      </c>
      <c r="Q85" s="134">
        <v>1920</v>
      </c>
      <c r="R85" s="111">
        <f t="shared" si="8"/>
        <v>2560</v>
      </c>
      <c r="S85" s="140">
        <v>2560</v>
      </c>
      <c r="X85" s="62"/>
    </row>
    <row r="86" spans="2:24">
      <c r="B86" s="9"/>
      <c r="C86" s="41"/>
      <c r="D86" s="64">
        <v>6071</v>
      </c>
      <c r="E86" s="43" t="s">
        <v>144</v>
      </c>
      <c r="F86" s="44"/>
      <c r="G86" s="45"/>
      <c r="H86" s="45"/>
      <c r="I86" s="45"/>
      <c r="J86" s="45">
        <v>5949.63</v>
      </c>
      <c r="K86" s="49">
        <v>8279.2099999999991</v>
      </c>
      <c r="L86" s="49"/>
      <c r="M86" s="49"/>
      <c r="N86" s="49">
        <v>16073.84</v>
      </c>
      <c r="O86" s="49">
        <v>15608.21</v>
      </c>
      <c r="P86" s="164">
        <v>0</v>
      </c>
      <c r="Q86" s="134">
        <v>14209.94</v>
      </c>
      <c r="R86" s="111">
        <f t="shared" si="8"/>
        <v>18946.586666666666</v>
      </c>
      <c r="S86" s="140">
        <v>19000</v>
      </c>
      <c r="X86" s="62"/>
    </row>
    <row r="87" spans="2:24">
      <c r="B87" s="9"/>
      <c r="C87" s="70"/>
      <c r="D87" s="71">
        <v>6072</v>
      </c>
      <c r="E87" s="73" t="s">
        <v>145</v>
      </c>
      <c r="F87" s="77"/>
      <c r="G87" s="78"/>
      <c r="H87" s="78"/>
      <c r="I87" s="78"/>
      <c r="J87" s="78">
        <v>2062.02</v>
      </c>
      <c r="K87" s="75">
        <v>1840.45</v>
      </c>
      <c r="L87" s="75"/>
      <c r="M87" s="75"/>
      <c r="N87" s="75">
        <v>2062.0700000000002</v>
      </c>
      <c r="O87" s="75">
        <v>1639.66</v>
      </c>
      <c r="P87" s="167">
        <v>0</v>
      </c>
      <c r="Q87" s="136">
        <v>1442.46</v>
      </c>
      <c r="R87" s="111">
        <f t="shared" si="8"/>
        <v>1923.2800000000002</v>
      </c>
      <c r="S87" s="140">
        <v>1700</v>
      </c>
      <c r="X87" s="62"/>
    </row>
    <row r="88" spans="2:24">
      <c r="B88" s="9"/>
      <c r="C88" s="41"/>
      <c r="D88" s="64">
        <v>6073</v>
      </c>
      <c r="E88" s="43" t="s">
        <v>146</v>
      </c>
      <c r="F88" s="44"/>
      <c r="G88" s="45"/>
      <c r="H88" s="45"/>
      <c r="I88" s="45"/>
      <c r="J88" s="45">
        <v>5834.58</v>
      </c>
      <c r="K88" s="49">
        <v>4805.53</v>
      </c>
      <c r="L88" s="49"/>
      <c r="M88" s="49"/>
      <c r="N88" s="49">
        <v>4331.05</v>
      </c>
      <c r="O88" s="49">
        <v>6621.92</v>
      </c>
      <c r="P88" s="164">
        <v>0</v>
      </c>
      <c r="Q88" s="134">
        <v>5502.72</v>
      </c>
      <c r="R88" s="111">
        <f t="shared" si="8"/>
        <v>7336.9600000000009</v>
      </c>
      <c r="S88" s="142">
        <v>7400</v>
      </c>
    </row>
    <row r="89" spans="2:24">
      <c r="B89" s="9"/>
      <c r="C89" s="41"/>
      <c r="D89" s="64">
        <v>6079</v>
      </c>
      <c r="E89" s="41" t="s">
        <v>21</v>
      </c>
      <c r="F89" s="48">
        <v>69563.399999999994</v>
      </c>
      <c r="G89" s="49">
        <v>70882.399999999994</v>
      </c>
      <c r="H89" s="49">
        <v>65945.88</v>
      </c>
      <c r="I89" s="49">
        <v>85508.35</v>
      </c>
      <c r="J89" s="49">
        <v>86423.41</v>
      </c>
      <c r="K89" s="49">
        <v>105863.1</v>
      </c>
      <c r="L89" s="49">
        <v>171022.39</v>
      </c>
      <c r="M89" s="55">
        <v>193772.94</v>
      </c>
      <c r="N89" s="55">
        <v>129334.81</v>
      </c>
      <c r="O89" s="49">
        <v>173257.91</v>
      </c>
      <c r="P89" s="164">
        <v>192000</v>
      </c>
      <c r="Q89" s="134">
        <v>160911.82999999999</v>
      </c>
      <c r="R89" s="111">
        <f t="shared" si="8"/>
        <v>214549.10666666666</v>
      </c>
      <c r="S89" s="140">
        <v>220000</v>
      </c>
    </row>
    <row r="90" spans="2:24">
      <c r="B90" s="9"/>
      <c r="C90" s="41"/>
      <c r="D90" s="64">
        <v>6080</v>
      </c>
      <c r="E90" s="41" t="s">
        <v>13</v>
      </c>
      <c r="F90" s="48">
        <v>46459.05</v>
      </c>
      <c r="G90" s="49"/>
      <c r="H90" s="49">
        <v>39519.01</v>
      </c>
      <c r="I90" s="49">
        <v>96977.78</v>
      </c>
      <c r="J90" s="49">
        <v>2639.16</v>
      </c>
      <c r="K90" s="49">
        <v>18940.07</v>
      </c>
      <c r="L90" s="49">
        <v>73548.37</v>
      </c>
      <c r="M90" s="55">
        <v>562.99</v>
      </c>
      <c r="N90" s="55">
        <v>9914.69</v>
      </c>
      <c r="O90" s="49">
        <v>571.26</v>
      </c>
      <c r="P90" s="164">
        <v>1105</v>
      </c>
      <c r="Q90" s="134">
        <v>3886.06</v>
      </c>
      <c r="R90" s="111">
        <f t="shared" si="8"/>
        <v>5181.413333333333</v>
      </c>
      <c r="S90" s="140">
        <v>5000</v>
      </c>
    </row>
    <row r="91" spans="2:24">
      <c r="B91" s="9"/>
      <c r="C91" s="41"/>
      <c r="D91" s="64">
        <v>6090</v>
      </c>
      <c r="E91" s="41" t="s">
        <v>29</v>
      </c>
      <c r="F91" s="48">
        <v>4918.1099999999997</v>
      </c>
      <c r="G91" s="49">
        <v>4949.9399999999996</v>
      </c>
      <c r="H91" s="49">
        <v>4897</v>
      </c>
      <c r="I91" s="49">
        <v>4748.37</v>
      </c>
      <c r="J91" s="49">
        <v>5151.57</v>
      </c>
      <c r="K91" s="49">
        <v>5515.12</v>
      </c>
      <c r="L91" s="49">
        <v>5541.39</v>
      </c>
      <c r="M91" s="55">
        <v>6238.34</v>
      </c>
      <c r="N91" s="55">
        <v>6744.41</v>
      </c>
      <c r="O91" s="49">
        <v>8481.6</v>
      </c>
      <c r="P91" s="164">
        <v>8750</v>
      </c>
      <c r="Q91" s="134">
        <v>6398.46</v>
      </c>
      <c r="R91" s="111">
        <f t="shared" si="8"/>
        <v>8531.2800000000007</v>
      </c>
      <c r="S91" s="140">
        <v>8500</v>
      </c>
    </row>
    <row r="92" spans="2:24">
      <c r="B92" s="9"/>
      <c r="C92" s="70"/>
      <c r="D92" s="71">
        <v>6091</v>
      </c>
      <c r="E92" s="70" t="s">
        <v>49</v>
      </c>
      <c r="F92" s="74"/>
      <c r="G92" s="76">
        <v>2159.5</v>
      </c>
      <c r="H92" s="76"/>
      <c r="I92" s="76"/>
      <c r="J92" s="76"/>
      <c r="K92" s="75"/>
      <c r="L92" s="75"/>
      <c r="M92" s="81">
        <v>16683.43</v>
      </c>
      <c r="N92" s="81">
        <v>777.9</v>
      </c>
      <c r="O92" s="75">
        <v>0</v>
      </c>
      <c r="P92" s="167">
        <v>0</v>
      </c>
      <c r="Q92" s="136">
        <v>591.04</v>
      </c>
      <c r="R92" s="111">
        <f t="shared" si="8"/>
        <v>788.05333333333328</v>
      </c>
      <c r="S92" s="140">
        <v>5000</v>
      </c>
    </row>
    <row r="93" spans="2:24">
      <c r="B93" s="9"/>
      <c r="C93" s="41"/>
      <c r="D93" s="64">
        <v>6586</v>
      </c>
      <c r="E93" s="43" t="s">
        <v>65</v>
      </c>
      <c r="F93" s="48"/>
      <c r="G93" s="51"/>
      <c r="H93" s="51"/>
      <c r="I93" s="51"/>
      <c r="J93" s="51"/>
      <c r="K93" s="49">
        <v>4275</v>
      </c>
      <c r="L93" s="49"/>
      <c r="M93" s="55"/>
      <c r="N93" s="55"/>
      <c r="O93" s="49">
        <v>0</v>
      </c>
      <c r="P93" s="164">
        <v>2000</v>
      </c>
      <c r="Q93" s="134">
        <v>0</v>
      </c>
      <c r="R93" s="111">
        <f t="shared" si="8"/>
        <v>0</v>
      </c>
      <c r="S93" s="140">
        <v>0</v>
      </c>
    </row>
    <row r="94" spans="2:24">
      <c r="B94" s="9"/>
      <c r="C94" s="8"/>
      <c r="D94" s="10"/>
      <c r="E94" s="8"/>
      <c r="F94" s="6"/>
      <c r="K94" s="23"/>
      <c r="L94" s="23"/>
      <c r="M94" s="23"/>
      <c r="N94" s="23"/>
      <c r="O94" s="23"/>
      <c r="P94" s="168"/>
      <c r="Q94" s="67"/>
      <c r="R94" s="92"/>
      <c r="S94" s="141"/>
    </row>
    <row r="95" spans="2:24">
      <c r="B95" s="29" t="s">
        <v>147</v>
      </c>
      <c r="C95" s="8"/>
      <c r="D95" s="10"/>
      <c r="E95" s="8"/>
      <c r="F95" s="6"/>
      <c r="N95" s="23"/>
      <c r="O95" s="23"/>
      <c r="P95" s="168"/>
      <c r="Q95" s="67"/>
      <c r="R95" s="92"/>
      <c r="S95" s="141"/>
    </row>
    <row r="96" spans="2:24">
      <c r="B96" s="9"/>
      <c r="C96" s="70"/>
      <c r="D96" s="71">
        <v>6101</v>
      </c>
      <c r="E96" s="73" t="s">
        <v>148</v>
      </c>
      <c r="F96" s="74">
        <v>16457.830000000002</v>
      </c>
      <c r="G96" s="75">
        <v>16376.48</v>
      </c>
      <c r="H96" s="75">
        <v>16975.38</v>
      </c>
      <c r="I96" s="75">
        <v>19088.91</v>
      </c>
      <c r="J96" s="75"/>
      <c r="K96" s="75"/>
      <c r="L96" s="75">
        <v>12507.48</v>
      </c>
      <c r="M96" s="81">
        <v>9433.99</v>
      </c>
      <c r="N96" s="81">
        <v>907.12</v>
      </c>
      <c r="O96" s="75">
        <v>4214.38</v>
      </c>
      <c r="P96" s="167">
        <v>0</v>
      </c>
      <c r="Q96" s="134">
        <v>4434.04</v>
      </c>
      <c r="R96" s="111">
        <f t="shared" ref="R96:R97" si="9">SUM(Q96/9)*12</f>
        <v>5912.0533333333333</v>
      </c>
      <c r="S96" s="140">
        <v>5600</v>
      </c>
    </row>
    <row r="97" spans="2:19">
      <c r="B97" s="9"/>
      <c r="C97" s="41"/>
      <c r="D97" s="64">
        <v>6104</v>
      </c>
      <c r="E97" s="58" t="s">
        <v>149</v>
      </c>
      <c r="F97" s="44"/>
      <c r="G97" s="45"/>
      <c r="H97" s="45"/>
      <c r="I97" s="45"/>
      <c r="J97" s="45">
        <v>16048.74</v>
      </c>
      <c r="K97" s="46">
        <v>14708.07</v>
      </c>
      <c r="L97" s="46"/>
      <c r="M97" s="46"/>
      <c r="N97" s="49">
        <v>9086.4599999999991</v>
      </c>
      <c r="O97" s="49">
        <v>14136.75</v>
      </c>
      <c r="P97" s="164">
        <v>17000</v>
      </c>
      <c r="Q97" s="134">
        <v>10431.77</v>
      </c>
      <c r="R97" s="111">
        <f t="shared" si="9"/>
        <v>13909.026666666668</v>
      </c>
      <c r="S97" s="140">
        <v>13000</v>
      </c>
    </row>
    <row r="98" spans="2:19">
      <c r="B98" s="9"/>
      <c r="C98" s="8"/>
      <c r="D98" s="10"/>
      <c r="E98" s="8"/>
      <c r="F98" s="6"/>
      <c r="N98" s="23"/>
      <c r="O98" s="23"/>
      <c r="P98" s="168"/>
      <c r="Q98" s="67"/>
      <c r="R98" s="92"/>
      <c r="S98" s="139"/>
    </row>
    <row r="99" spans="2:19">
      <c r="B99" s="29" t="s">
        <v>150</v>
      </c>
      <c r="C99" s="8"/>
      <c r="D99" s="10"/>
      <c r="E99" s="8"/>
      <c r="F99" s="6"/>
      <c r="N99" s="23"/>
      <c r="O99" s="23"/>
      <c r="P99" s="168"/>
      <c r="Q99" s="67"/>
      <c r="R99" s="92"/>
      <c r="S99" s="139"/>
    </row>
    <row r="100" spans="2:19">
      <c r="B100" s="9"/>
      <c r="C100" s="70"/>
      <c r="D100" s="71">
        <v>6210</v>
      </c>
      <c r="E100" s="73" t="s">
        <v>151</v>
      </c>
      <c r="F100" s="74">
        <v>651056.67000000004</v>
      </c>
      <c r="G100" s="76">
        <v>719777.96</v>
      </c>
      <c r="H100" s="76">
        <v>802177.79</v>
      </c>
      <c r="I100" s="76">
        <f>752323.03-135067.95</f>
        <v>617255.08000000007</v>
      </c>
      <c r="J100" s="76">
        <v>494616.32000000001</v>
      </c>
      <c r="K100" s="75">
        <v>521064.33</v>
      </c>
      <c r="L100" s="75">
        <v>724721.86</v>
      </c>
      <c r="M100" s="81">
        <v>924555.31</v>
      </c>
      <c r="N100" s="81">
        <v>466298.73</v>
      </c>
      <c r="O100" s="75">
        <v>555657.57999999996</v>
      </c>
      <c r="P100" s="167">
        <v>870000</v>
      </c>
      <c r="Q100" s="80">
        <v>394298.65</v>
      </c>
      <c r="R100" s="111">
        <f t="shared" ref="R100:R109" si="10">SUM(Q100/9)*12</f>
        <v>525731.53333333344</v>
      </c>
      <c r="S100" s="140">
        <v>665649.01</v>
      </c>
    </row>
    <row r="101" spans="2:19">
      <c r="B101" s="84"/>
      <c r="C101" s="72"/>
      <c r="D101" s="64">
        <v>6220</v>
      </c>
      <c r="E101" s="58" t="s">
        <v>152</v>
      </c>
      <c r="F101" s="65"/>
      <c r="G101" s="65"/>
      <c r="H101" s="65"/>
      <c r="I101" s="65"/>
      <c r="J101" s="51">
        <v>70</v>
      </c>
      <c r="K101" s="46">
        <v>406.25</v>
      </c>
      <c r="L101" s="46"/>
      <c r="M101" s="46"/>
      <c r="N101" s="49">
        <v>770</v>
      </c>
      <c r="O101" s="49"/>
      <c r="P101" s="164">
        <v>0</v>
      </c>
      <c r="Q101" s="66"/>
      <c r="R101" s="111">
        <f t="shared" si="10"/>
        <v>0</v>
      </c>
      <c r="S101" s="140">
        <v>0</v>
      </c>
    </row>
    <row r="102" spans="2:19">
      <c r="B102" s="9"/>
      <c r="C102" s="41"/>
      <c r="D102" s="64">
        <v>6221</v>
      </c>
      <c r="E102" s="58" t="s">
        <v>153</v>
      </c>
      <c r="F102" s="44"/>
      <c r="G102" s="45"/>
      <c r="H102" s="45"/>
      <c r="I102" s="45"/>
      <c r="J102" s="51">
        <v>4014.62</v>
      </c>
      <c r="K102" s="46">
        <v>4720.93</v>
      </c>
      <c r="L102" s="46"/>
      <c r="M102" s="46"/>
      <c r="N102" s="49">
        <v>4263.24</v>
      </c>
      <c r="O102" s="49">
        <v>4746.6000000000004</v>
      </c>
      <c r="P102" s="164">
        <v>0</v>
      </c>
      <c r="Q102" s="66">
        <v>3340.2</v>
      </c>
      <c r="R102" s="111">
        <f t="shared" si="10"/>
        <v>4453.6000000000004</v>
      </c>
      <c r="S102" s="140">
        <v>4800</v>
      </c>
    </row>
    <row r="103" spans="2:19">
      <c r="B103" s="9"/>
      <c r="C103" s="70"/>
      <c r="D103" s="71">
        <v>6230</v>
      </c>
      <c r="E103" s="83" t="s">
        <v>154</v>
      </c>
      <c r="F103" s="77"/>
      <c r="G103" s="78"/>
      <c r="H103" s="78"/>
      <c r="I103" s="78"/>
      <c r="J103" s="76">
        <v>1361.86</v>
      </c>
      <c r="K103" s="79">
        <v>1553.04</v>
      </c>
      <c r="L103" s="79"/>
      <c r="M103" s="79"/>
      <c r="N103" s="75">
        <v>1514.17</v>
      </c>
      <c r="O103" s="75">
        <v>1491.84</v>
      </c>
      <c r="P103" s="167">
        <v>0</v>
      </c>
      <c r="Q103" s="80">
        <v>1132.9100000000001</v>
      </c>
      <c r="R103" s="111">
        <f t="shared" si="10"/>
        <v>1510.5466666666666</v>
      </c>
      <c r="S103" s="140">
        <v>1650</v>
      </c>
    </row>
    <row r="104" spans="2:19">
      <c r="B104" s="9"/>
      <c r="C104" s="41"/>
      <c r="D104" s="64">
        <v>6250</v>
      </c>
      <c r="E104" s="43" t="s">
        <v>155</v>
      </c>
      <c r="F104" s="44"/>
      <c r="G104" s="45"/>
      <c r="H104" s="45"/>
      <c r="I104" s="45"/>
      <c r="J104" s="51">
        <v>64916.11</v>
      </c>
      <c r="K104" s="46">
        <v>76551.02</v>
      </c>
      <c r="L104" s="46"/>
      <c r="M104" s="46"/>
      <c r="N104" s="49">
        <v>86417.5</v>
      </c>
      <c r="O104" s="49">
        <v>99259.55</v>
      </c>
      <c r="P104" s="164">
        <v>0</v>
      </c>
      <c r="Q104" s="66">
        <v>69198.69</v>
      </c>
      <c r="R104" s="111">
        <f t="shared" si="10"/>
        <v>92264.920000000013</v>
      </c>
      <c r="S104" s="142">
        <v>109080</v>
      </c>
    </row>
    <row r="105" spans="2:19">
      <c r="B105" s="9"/>
      <c r="C105" s="41"/>
      <c r="D105" s="64">
        <v>6260</v>
      </c>
      <c r="E105" s="43" t="s">
        <v>160</v>
      </c>
      <c r="F105" s="44"/>
      <c r="G105" s="45"/>
      <c r="H105" s="45"/>
      <c r="I105" s="45"/>
      <c r="J105" s="51">
        <v>1465.2</v>
      </c>
      <c r="K105" s="46">
        <v>1828.81</v>
      </c>
      <c r="L105" s="46"/>
      <c r="M105" s="46"/>
      <c r="N105" s="49">
        <v>1659.01</v>
      </c>
      <c r="O105" s="49">
        <v>1566.11</v>
      </c>
      <c r="P105" s="164">
        <v>0</v>
      </c>
      <c r="Q105" s="66">
        <v>1270.92</v>
      </c>
      <c r="R105" s="111">
        <f t="shared" si="10"/>
        <v>1694.56</v>
      </c>
      <c r="S105" s="140">
        <v>1650</v>
      </c>
    </row>
    <row r="106" spans="2:19">
      <c r="B106" s="9"/>
      <c r="C106" s="41"/>
      <c r="D106" s="64">
        <v>6270</v>
      </c>
      <c r="E106" s="43" t="s">
        <v>156</v>
      </c>
      <c r="F106" s="44"/>
      <c r="G106" s="45"/>
      <c r="H106" s="45"/>
      <c r="I106" s="45"/>
      <c r="J106" s="51">
        <v>19795.09</v>
      </c>
      <c r="K106" s="46">
        <v>21024.87</v>
      </c>
      <c r="L106" s="46"/>
      <c r="M106" s="46"/>
      <c r="N106" s="49">
        <v>32840.17</v>
      </c>
      <c r="O106" s="49">
        <v>39247.870000000003</v>
      </c>
      <c r="P106" s="164">
        <v>0</v>
      </c>
      <c r="Q106" s="66">
        <v>25945.84</v>
      </c>
      <c r="R106" s="111">
        <f t="shared" si="10"/>
        <v>34594.453333333331</v>
      </c>
      <c r="S106" s="140">
        <v>40000</v>
      </c>
    </row>
    <row r="107" spans="2:19">
      <c r="B107" s="9"/>
      <c r="C107" s="41"/>
      <c r="D107" s="64">
        <v>6280</v>
      </c>
      <c r="E107" s="43" t="s">
        <v>157</v>
      </c>
      <c r="F107" s="44"/>
      <c r="G107" s="45"/>
      <c r="H107" s="45"/>
      <c r="I107" s="45"/>
      <c r="J107" s="51">
        <v>45785.98</v>
      </c>
      <c r="K107" s="46">
        <v>47029.3</v>
      </c>
      <c r="L107" s="46"/>
      <c r="M107" s="46"/>
      <c r="N107" s="49">
        <v>43176.78</v>
      </c>
      <c r="O107" s="49">
        <v>59859.33</v>
      </c>
      <c r="P107" s="164">
        <v>0</v>
      </c>
      <c r="Q107" s="66">
        <v>39217.19</v>
      </c>
      <c r="R107" s="111">
        <f t="shared" si="10"/>
        <v>52289.58666666667</v>
      </c>
      <c r="S107" s="140">
        <v>75000</v>
      </c>
    </row>
    <row r="108" spans="2:19" s="19" customFormat="1">
      <c r="B108" s="84"/>
      <c r="C108" s="72"/>
      <c r="D108" s="64">
        <v>6295</v>
      </c>
      <c r="E108" s="43" t="s">
        <v>158</v>
      </c>
      <c r="F108" s="45"/>
      <c r="G108" s="45"/>
      <c r="H108" s="45"/>
      <c r="I108" s="45"/>
      <c r="J108" s="51">
        <v>43587.199999999997</v>
      </c>
      <c r="K108" s="46">
        <v>85088.94</v>
      </c>
      <c r="L108" s="46"/>
      <c r="M108" s="46"/>
      <c r="N108" s="49">
        <v>85778.42</v>
      </c>
      <c r="O108" s="49">
        <v>50484.22</v>
      </c>
      <c r="P108" s="164">
        <v>0</v>
      </c>
      <c r="Q108" s="66">
        <v>45879.76</v>
      </c>
      <c r="R108" s="111">
        <f t="shared" si="10"/>
        <v>61173.013333333336</v>
      </c>
      <c r="S108" s="140">
        <v>60000</v>
      </c>
    </row>
    <row r="109" spans="2:19" s="19" customFormat="1">
      <c r="B109" s="29"/>
      <c r="C109" s="72"/>
      <c r="D109" s="64">
        <v>6200</v>
      </c>
      <c r="E109" s="58" t="s">
        <v>159</v>
      </c>
      <c r="F109" s="45"/>
      <c r="G109" s="45"/>
      <c r="H109" s="45"/>
      <c r="I109" s="45"/>
      <c r="J109" s="51">
        <v>54960.71</v>
      </c>
      <c r="K109" s="46">
        <v>-12985.47</v>
      </c>
      <c r="L109" s="46"/>
      <c r="M109" s="46"/>
      <c r="N109" s="49">
        <v>16.32</v>
      </c>
      <c r="O109" s="49">
        <v>34</v>
      </c>
      <c r="P109" s="164">
        <v>0</v>
      </c>
      <c r="Q109" s="66">
        <v>26.88</v>
      </c>
      <c r="R109" s="111">
        <f t="shared" si="10"/>
        <v>35.839999999999996</v>
      </c>
      <c r="S109" s="140">
        <v>50</v>
      </c>
    </row>
    <row r="110" spans="2:19" s="19" customFormat="1">
      <c r="B110" s="29"/>
      <c r="C110" s="84"/>
      <c r="D110" s="85"/>
      <c r="E110" s="28"/>
      <c r="F110" s="2"/>
      <c r="G110" s="2"/>
      <c r="H110" s="2"/>
      <c r="I110" s="2"/>
      <c r="J110" s="2"/>
      <c r="K110" s="32"/>
      <c r="L110" s="32"/>
      <c r="M110" s="32"/>
      <c r="N110" s="22"/>
      <c r="O110" s="22"/>
      <c r="P110" s="168"/>
      <c r="Q110" s="82"/>
      <c r="R110" s="92"/>
      <c r="S110" s="141"/>
    </row>
    <row r="111" spans="2:19" s="19" customFormat="1">
      <c r="B111" s="29" t="s">
        <v>162</v>
      </c>
      <c r="C111" s="84"/>
      <c r="D111" s="85"/>
      <c r="E111" s="28"/>
      <c r="F111" s="2"/>
      <c r="G111" s="2"/>
      <c r="H111" s="2"/>
      <c r="I111" s="2"/>
      <c r="J111" s="2"/>
      <c r="K111" s="32"/>
      <c r="L111" s="32"/>
      <c r="M111" s="32"/>
      <c r="N111" s="22"/>
      <c r="O111" s="22"/>
      <c r="P111" s="168"/>
      <c r="Q111" s="82"/>
      <c r="R111" s="92"/>
      <c r="S111" s="141"/>
    </row>
    <row r="112" spans="2:19">
      <c r="B112" s="84"/>
      <c r="C112" s="72"/>
      <c r="D112" s="64">
        <v>6352</v>
      </c>
      <c r="E112" s="43" t="s">
        <v>161</v>
      </c>
      <c r="F112" s="45"/>
      <c r="G112" s="45"/>
      <c r="H112" s="45"/>
      <c r="I112" s="45"/>
      <c r="J112" s="45">
        <v>13089.3</v>
      </c>
      <c r="K112" s="46"/>
      <c r="L112" s="46"/>
      <c r="M112" s="46"/>
      <c r="N112" s="49">
        <v>13511.3</v>
      </c>
      <c r="O112" s="49">
        <v>15728.24</v>
      </c>
      <c r="P112" s="164">
        <v>0</v>
      </c>
      <c r="Q112" s="66">
        <v>13390.58</v>
      </c>
      <c r="R112" s="111">
        <f t="shared" ref="R112:R115" si="11">SUM(Q112/9)*12</f>
        <v>17854.106666666667</v>
      </c>
      <c r="S112" s="140">
        <v>17854.099999999999</v>
      </c>
    </row>
    <row r="113" spans="2:19">
      <c r="B113" s="84"/>
      <c r="C113" s="72"/>
      <c r="D113" s="64">
        <v>6354</v>
      </c>
      <c r="E113" s="43" t="s">
        <v>217</v>
      </c>
      <c r="F113" s="45"/>
      <c r="G113" s="45"/>
      <c r="H113" s="45"/>
      <c r="I113" s="45"/>
      <c r="J113" s="45"/>
      <c r="K113" s="46"/>
      <c r="L113" s="46"/>
      <c r="M113" s="46"/>
      <c r="N113" s="49"/>
      <c r="O113" s="49"/>
      <c r="P113" s="164">
        <v>0</v>
      </c>
      <c r="Q113" s="66">
        <v>14374.8</v>
      </c>
      <c r="R113" s="111">
        <f t="shared" si="11"/>
        <v>19166.399999999998</v>
      </c>
      <c r="S113" s="140">
        <v>20000</v>
      </c>
    </row>
    <row r="114" spans="2:19">
      <c r="B114" s="84"/>
      <c r="C114" s="72"/>
      <c r="D114" s="64">
        <v>6355</v>
      </c>
      <c r="E114" s="43" t="s">
        <v>163</v>
      </c>
      <c r="F114" s="45"/>
      <c r="G114" s="45"/>
      <c r="H114" s="45"/>
      <c r="I114" s="45"/>
      <c r="J114" s="45">
        <v>50500.480000000003</v>
      </c>
      <c r="K114" s="46"/>
      <c r="L114" s="46"/>
      <c r="M114" s="46"/>
      <c r="N114" s="49">
        <v>57487.09</v>
      </c>
      <c r="O114" s="49">
        <v>52007.8</v>
      </c>
      <c r="P114" s="164">
        <v>0</v>
      </c>
      <c r="Q114" s="66">
        <v>39353.46</v>
      </c>
      <c r="R114" s="111">
        <f t="shared" si="11"/>
        <v>52471.28</v>
      </c>
      <c r="S114" s="140">
        <v>52738.239999999998</v>
      </c>
    </row>
    <row r="115" spans="2:19">
      <c r="B115" s="84"/>
      <c r="C115" s="72"/>
      <c r="D115" s="64">
        <v>6370</v>
      </c>
      <c r="E115" s="43" t="s">
        <v>164</v>
      </c>
      <c r="F115" s="45"/>
      <c r="G115" s="45"/>
      <c r="H115" s="45"/>
      <c r="I115" s="45"/>
      <c r="J115" s="45"/>
      <c r="K115" s="46"/>
      <c r="L115" s="46"/>
      <c r="M115" s="46"/>
      <c r="N115" s="49"/>
      <c r="O115" s="49">
        <v>35721.53</v>
      </c>
      <c r="P115" s="164">
        <v>0</v>
      </c>
      <c r="Q115" s="66">
        <v>47162.38</v>
      </c>
      <c r="R115" s="111">
        <f t="shared" si="11"/>
        <v>62883.173333333325</v>
      </c>
      <c r="S115" s="140">
        <v>62883.17</v>
      </c>
    </row>
    <row r="116" spans="2:19">
      <c r="B116" s="9"/>
      <c r="C116" s="8"/>
      <c r="D116" s="10"/>
      <c r="E116" s="4"/>
      <c r="F116" s="3"/>
      <c r="N116" s="23"/>
      <c r="O116" s="23"/>
      <c r="P116" s="168"/>
      <c r="Q116" s="67"/>
      <c r="R116" s="92"/>
      <c r="S116" s="139"/>
    </row>
    <row r="117" spans="2:19">
      <c r="B117" s="29" t="s">
        <v>165</v>
      </c>
      <c r="C117" s="8"/>
      <c r="D117" s="10"/>
      <c r="E117" s="4"/>
      <c r="F117" s="3"/>
      <c r="N117" s="23"/>
      <c r="O117" s="23"/>
      <c r="P117" s="168"/>
      <c r="Q117" s="67"/>
      <c r="R117" s="92"/>
      <c r="S117" s="139"/>
    </row>
    <row r="118" spans="2:19">
      <c r="B118" s="9"/>
      <c r="C118" s="41"/>
      <c r="D118" s="64">
        <v>6400</v>
      </c>
      <c r="E118" s="41" t="s">
        <v>39</v>
      </c>
      <c r="F118" s="48">
        <v>5738.65</v>
      </c>
      <c r="G118" s="49">
        <v>7625</v>
      </c>
      <c r="H118" s="49">
        <v>8225</v>
      </c>
      <c r="I118" s="49">
        <v>11635</v>
      </c>
      <c r="J118" s="49">
        <v>19860</v>
      </c>
      <c r="K118" s="49">
        <v>6435</v>
      </c>
      <c r="L118" s="49">
        <v>12950</v>
      </c>
      <c r="M118" s="55">
        <v>11078</v>
      </c>
      <c r="N118" s="55">
        <v>16970</v>
      </c>
      <c r="O118" s="49">
        <v>8155</v>
      </c>
      <c r="P118" s="164">
        <v>11500</v>
      </c>
      <c r="Q118" s="66">
        <v>5550</v>
      </c>
      <c r="R118" s="111">
        <f t="shared" ref="R118:R121" si="12">SUM(Q118/9)*12</f>
        <v>7400</v>
      </c>
      <c r="S118" s="140">
        <v>11500</v>
      </c>
    </row>
    <row r="119" spans="2:19">
      <c r="B119" s="9">
        <v>37402.9</v>
      </c>
      <c r="C119" s="41"/>
      <c r="D119" s="64">
        <v>6410</v>
      </c>
      <c r="E119" s="43" t="s">
        <v>103</v>
      </c>
      <c r="F119" s="48"/>
      <c r="G119" s="49"/>
      <c r="H119" s="49"/>
      <c r="I119" s="49"/>
      <c r="J119" s="49"/>
      <c r="K119" s="49"/>
      <c r="L119" s="49"/>
      <c r="M119" s="55"/>
      <c r="N119" s="55">
        <v>94140.39</v>
      </c>
      <c r="O119" s="49">
        <v>29593.02</v>
      </c>
      <c r="P119" s="164">
        <v>30000</v>
      </c>
      <c r="Q119" s="66">
        <v>37402.9</v>
      </c>
      <c r="R119" s="111">
        <f t="shared" si="12"/>
        <v>49870.533333333333</v>
      </c>
      <c r="S119" s="140">
        <v>45000</v>
      </c>
    </row>
    <row r="120" spans="2:19">
      <c r="B120" s="9"/>
      <c r="C120" s="41"/>
      <c r="D120" s="64">
        <v>6415</v>
      </c>
      <c r="E120" s="41" t="s">
        <v>22</v>
      </c>
      <c r="F120" s="48">
        <v>35064.019999999997</v>
      </c>
      <c r="G120" s="49">
        <v>50552.39</v>
      </c>
      <c r="H120" s="49">
        <v>41987</v>
      </c>
      <c r="I120" s="49">
        <v>65381.08</v>
      </c>
      <c r="J120" s="49">
        <v>37388.199999999997</v>
      </c>
      <c r="K120" s="49">
        <v>21666.6</v>
      </c>
      <c r="L120" s="49">
        <v>17111.75</v>
      </c>
      <c r="M120" s="55">
        <v>21893.45</v>
      </c>
      <c r="N120" s="55">
        <v>39931.1</v>
      </c>
      <c r="O120" s="49">
        <v>33544.25</v>
      </c>
      <c r="P120" s="164">
        <v>35000</v>
      </c>
      <c r="Q120" s="66">
        <v>25573.65</v>
      </c>
      <c r="R120" s="111">
        <f t="shared" si="12"/>
        <v>34098.200000000004</v>
      </c>
      <c r="S120" s="140">
        <v>39000</v>
      </c>
    </row>
    <row r="121" spans="2:19">
      <c r="B121" s="9"/>
      <c r="C121" s="41"/>
      <c r="D121" s="64">
        <v>6450</v>
      </c>
      <c r="E121" s="41" t="s">
        <v>18</v>
      </c>
      <c r="F121" s="48">
        <v>26198.14</v>
      </c>
      <c r="G121" s="51">
        <v>14611.4</v>
      </c>
      <c r="H121" s="51">
        <v>223958.28</v>
      </c>
      <c r="I121" s="51">
        <v>2530.25</v>
      </c>
      <c r="J121" s="51">
        <v>7956.84</v>
      </c>
      <c r="K121" s="49"/>
      <c r="L121" s="49">
        <v>20213.27</v>
      </c>
      <c r="M121" s="55">
        <v>27877.54</v>
      </c>
      <c r="N121" s="55">
        <v>6122.89</v>
      </c>
      <c r="O121" s="49">
        <v>26894.45</v>
      </c>
      <c r="P121" s="164">
        <v>60000</v>
      </c>
      <c r="Q121" s="66">
        <v>3286.55</v>
      </c>
      <c r="R121" s="111">
        <f t="shared" si="12"/>
        <v>4382.0666666666666</v>
      </c>
      <c r="S121" s="140">
        <v>40000</v>
      </c>
    </row>
    <row r="122" spans="2:19">
      <c r="B122" s="9"/>
      <c r="C122" s="8"/>
      <c r="D122" s="10"/>
      <c r="E122" s="4"/>
      <c r="F122" s="3"/>
      <c r="N122" s="23"/>
      <c r="O122" s="23"/>
      <c r="P122" s="166"/>
      <c r="Q122" s="67"/>
      <c r="R122" s="112"/>
      <c r="S122" s="139"/>
    </row>
    <row r="123" spans="2:19">
      <c r="B123" s="29" t="s">
        <v>166</v>
      </c>
      <c r="C123" s="8"/>
      <c r="D123" s="10"/>
      <c r="E123" s="4"/>
      <c r="F123" s="3"/>
      <c r="N123" s="23"/>
      <c r="O123" s="23"/>
      <c r="P123" s="166"/>
      <c r="Q123" s="67"/>
      <c r="R123" s="112"/>
      <c r="S123" s="139"/>
    </row>
    <row r="124" spans="2:19">
      <c r="B124" s="9"/>
      <c r="C124" s="41"/>
      <c r="D124" s="42"/>
      <c r="E124" s="41" t="s">
        <v>27</v>
      </c>
      <c r="F124" s="48">
        <v>77995.56</v>
      </c>
      <c r="G124" s="49">
        <v>105954.65</v>
      </c>
      <c r="H124" s="49">
        <v>115946.15</v>
      </c>
      <c r="I124" s="49">
        <v>108012.7</v>
      </c>
      <c r="J124" s="49">
        <v>64631.9</v>
      </c>
      <c r="K124" s="49">
        <v>77315.89</v>
      </c>
      <c r="L124" s="49">
        <v>18535.310000000001</v>
      </c>
      <c r="M124" s="55">
        <v>50997.8</v>
      </c>
      <c r="N124" s="55"/>
      <c r="O124" s="49">
        <v>7197.15</v>
      </c>
      <c r="P124" s="164">
        <v>55000</v>
      </c>
      <c r="Q124" s="66"/>
      <c r="R124" s="89"/>
      <c r="S124" s="140"/>
    </row>
    <row r="125" spans="2:19">
      <c r="B125" s="9"/>
      <c r="C125" s="41"/>
      <c r="D125" s="64">
        <v>6518</v>
      </c>
      <c r="E125" s="43" t="s">
        <v>167</v>
      </c>
      <c r="F125" s="45"/>
      <c r="G125" s="45"/>
      <c r="H125" s="45"/>
      <c r="I125" s="45"/>
      <c r="J125" s="45"/>
      <c r="K125" s="46"/>
      <c r="L125" s="46"/>
      <c r="M125" s="46"/>
      <c r="N125" s="49"/>
      <c r="O125" s="49">
        <v>39429.33</v>
      </c>
      <c r="P125" s="165">
        <v>0</v>
      </c>
      <c r="Q125" s="66">
        <v>14479.22</v>
      </c>
      <c r="R125" s="111">
        <f t="shared" ref="R125:R138" si="13">SUM(Q125/9)*12</f>
        <v>19305.626666666663</v>
      </c>
      <c r="S125" s="140">
        <v>20000</v>
      </c>
    </row>
    <row r="126" spans="2:19">
      <c r="B126" s="9"/>
      <c r="C126" s="41"/>
      <c r="D126" s="64">
        <v>6520</v>
      </c>
      <c r="E126" s="43" t="s">
        <v>168</v>
      </c>
      <c r="F126" s="45"/>
      <c r="G126" s="45"/>
      <c r="H126" s="45"/>
      <c r="I126" s="45"/>
      <c r="J126" s="45"/>
      <c r="K126" s="46"/>
      <c r="L126" s="46"/>
      <c r="M126" s="46"/>
      <c r="N126" s="49">
        <v>3535.61</v>
      </c>
      <c r="O126" s="49">
        <v>4249.3999999999996</v>
      </c>
      <c r="P126" s="165">
        <v>0</v>
      </c>
      <c r="Q126" s="66">
        <v>761.89</v>
      </c>
      <c r="R126" s="111">
        <f t="shared" si="13"/>
        <v>1015.8533333333332</v>
      </c>
      <c r="S126" s="140">
        <v>5000</v>
      </c>
    </row>
    <row r="127" spans="2:19">
      <c r="B127" s="9"/>
      <c r="C127" s="41"/>
      <c r="D127" s="64">
        <v>6525</v>
      </c>
      <c r="E127" s="43" t="s">
        <v>169</v>
      </c>
      <c r="F127" s="45"/>
      <c r="G127" s="45"/>
      <c r="H127" s="45"/>
      <c r="I127" s="45"/>
      <c r="J127" s="45"/>
      <c r="K127" s="46"/>
      <c r="L127" s="46"/>
      <c r="M127" s="46"/>
      <c r="N127" s="49">
        <v>11581.12</v>
      </c>
      <c r="O127" s="49">
        <v>10352.39</v>
      </c>
      <c r="P127" s="165">
        <v>0</v>
      </c>
      <c r="Q127" s="66">
        <v>2331.4299999999998</v>
      </c>
      <c r="R127" s="111">
        <f t="shared" si="13"/>
        <v>3108.5733333333328</v>
      </c>
      <c r="S127" s="140">
        <v>5000</v>
      </c>
    </row>
    <row r="128" spans="2:19">
      <c r="B128" s="9"/>
      <c r="C128" s="41"/>
      <c r="D128" s="64">
        <v>6526</v>
      </c>
      <c r="E128" s="43" t="s">
        <v>170</v>
      </c>
      <c r="F128" s="45"/>
      <c r="G128" s="45"/>
      <c r="H128" s="45"/>
      <c r="I128" s="45"/>
      <c r="J128" s="45"/>
      <c r="K128" s="46"/>
      <c r="L128" s="46"/>
      <c r="M128" s="46"/>
      <c r="N128" s="49">
        <v>5369.86</v>
      </c>
      <c r="O128" s="49">
        <v>4666.07</v>
      </c>
      <c r="P128" s="165">
        <v>0</v>
      </c>
      <c r="Q128" s="66">
        <v>15.37</v>
      </c>
      <c r="R128" s="111">
        <f t="shared" si="13"/>
        <v>20.493333333333332</v>
      </c>
      <c r="S128" s="140">
        <v>500</v>
      </c>
    </row>
    <row r="129" spans="2:19">
      <c r="B129" s="9"/>
      <c r="C129" s="41"/>
      <c r="D129" s="64">
        <v>6530</v>
      </c>
      <c r="E129" s="43" t="s">
        <v>206</v>
      </c>
      <c r="F129" s="44"/>
      <c r="G129" s="45"/>
      <c r="H129" s="45"/>
      <c r="I129" s="45"/>
      <c r="J129" s="45"/>
      <c r="K129" s="46"/>
      <c r="L129" s="46"/>
      <c r="M129" s="46"/>
      <c r="N129" s="49">
        <v>19700.490000000002</v>
      </c>
      <c r="O129" s="49">
        <v>3139.58</v>
      </c>
      <c r="P129" s="165">
        <v>0</v>
      </c>
      <c r="Q129" s="66">
        <v>21090.54</v>
      </c>
      <c r="R129" s="111">
        <f t="shared" si="13"/>
        <v>28120.720000000001</v>
      </c>
      <c r="S129" s="140">
        <v>20000</v>
      </c>
    </row>
    <row r="130" spans="2:19">
      <c r="B130" s="9"/>
      <c r="C130" s="41"/>
      <c r="D130" s="64">
        <v>6531</v>
      </c>
      <c r="E130" s="43" t="s">
        <v>171</v>
      </c>
      <c r="F130" s="44"/>
      <c r="G130" s="45"/>
      <c r="H130" s="45"/>
      <c r="I130" s="45"/>
      <c r="J130" s="45"/>
      <c r="K130" s="46"/>
      <c r="L130" s="46"/>
      <c r="M130" s="46"/>
      <c r="N130" s="49">
        <v>4832.25</v>
      </c>
      <c r="O130" s="49">
        <v>768.5</v>
      </c>
      <c r="P130" s="165">
        <v>0</v>
      </c>
      <c r="Q130" s="66">
        <v>2241.63</v>
      </c>
      <c r="R130" s="111">
        <f t="shared" si="13"/>
        <v>2988.84</v>
      </c>
      <c r="S130" s="140">
        <v>2200</v>
      </c>
    </row>
    <row r="131" spans="2:19">
      <c r="B131" s="9"/>
      <c r="C131" s="41"/>
      <c r="D131" s="64">
        <v>6532</v>
      </c>
      <c r="E131" s="43" t="s">
        <v>2</v>
      </c>
      <c r="F131" s="44"/>
      <c r="G131" s="45"/>
      <c r="H131" s="45"/>
      <c r="I131" s="45"/>
      <c r="J131" s="45"/>
      <c r="K131" s="46"/>
      <c r="L131" s="46"/>
      <c r="M131" s="46"/>
      <c r="N131" s="49">
        <v>15736.92</v>
      </c>
      <c r="O131" s="49">
        <v>1005.74</v>
      </c>
      <c r="P131" s="165">
        <v>0</v>
      </c>
      <c r="Q131" s="66">
        <v>2800</v>
      </c>
      <c r="R131" s="111">
        <f t="shared" si="13"/>
        <v>3733.333333333333</v>
      </c>
      <c r="S131" s="140">
        <v>2800</v>
      </c>
    </row>
    <row r="132" spans="2:19">
      <c r="B132" s="9"/>
      <c r="C132" s="41"/>
      <c r="D132" s="64">
        <v>6633</v>
      </c>
      <c r="E132" s="43" t="s">
        <v>193</v>
      </c>
      <c r="F132" s="44"/>
      <c r="G132" s="45"/>
      <c r="H132" s="45"/>
      <c r="I132" s="45"/>
      <c r="J132" s="45"/>
      <c r="K132" s="46"/>
      <c r="L132" s="46"/>
      <c r="M132" s="46"/>
      <c r="N132" s="49">
        <v>0</v>
      </c>
      <c r="O132" s="49">
        <v>375.58</v>
      </c>
      <c r="P132" s="165">
        <v>0</v>
      </c>
      <c r="Q132" s="66">
        <v>0</v>
      </c>
      <c r="R132" s="111">
        <f t="shared" si="13"/>
        <v>0</v>
      </c>
      <c r="S132" s="140">
        <v>0</v>
      </c>
    </row>
    <row r="133" spans="2:19">
      <c r="B133" s="9"/>
      <c r="C133" s="41"/>
      <c r="D133" s="64">
        <v>6534</v>
      </c>
      <c r="E133" s="43" t="s">
        <v>172</v>
      </c>
      <c r="F133" s="44"/>
      <c r="G133" s="45"/>
      <c r="H133" s="45"/>
      <c r="I133" s="45"/>
      <c r="J133" s="45"/>
      <c r="K133" s="46"/>
      <c r="L133" s="46"/>
      <c r="M133" s="46"/>
      <c r="N133" s="49">
        <v>1123.33</v>
      </c>
      <c r="O133" s="49">
        <v>2740.59</v>
      </c>
      <c r="P133" s="165">
        <v>0</v>
      </c>
      <c r="Q133" s="66">
        <v>2825</v>
      </c>
      <c r="R133" s="111">
        <f t="shared" si="13"/>
        <v>3766.666666666667</v>
      </c>
      <c r="S133" s="140">
        <v>2800</v>
      </c>
    </row>
    <row r="134" spans="2:19">
      <c r="B134" s="9"/>
      <c r="C134" s="41"/>
      <c r="D134" s="64">
        <v>6535</v>
      </c>
      <c r="E134" s="43" t="s">
        <v>30</v>
      </c>
      <c r="F134" s="44"/>
      <c r="G134" s="45"/>
      <c r="H134" s="45"/>
      <c r="I134" s="45"/>
      <c r="J134" s="45"/>
      <c r="K134" s="46"/>
      <c r="L134" s="46"/>
      <c r="M134" s="46"/>
      <c r="N134" s="49">
        <v>10114.66</v>
      </c>
      <c r="O134" s="49">
        <v>14752.08</v>
      </c>
      <c r="P134" s="165">
        <v>0</v>
      </c>
      <c r="Q134" s="66">
        <v>504</v>
      </c>
      <c r="R134" s="111">
        <f t="shared" si="13"/>
        <v>672</v>
      </c>
      <c r="S134" s="140">
        <v>10000</v>
      </c>
    </row>
    <row r="135" spans="2:19">
      <c r="B135" s="9"/>
      <c r="C135" s="41"/>
      <c r="D135" s="64">
        <v>6541</v>
      </c>
      <c r="E135" s="43" t="s">
        <v>190</v>
      </c>
      <c r="F135" s="44"/>
      <c r="G135" s="45"/>
      <c r="H135" s="45"/>
      <c r="I135" s="45"/>
      <c r="J135" s="45"/>
      <c r="K135" s="46"/>
      <c r="L135" s="46"/>
      <c r="M135" s="46"/>
      <c r="N135" s="49">
        <v>13313.9</v>
      </c>
      <c r="O135" s="49">
        <v>64.349999999999994</v>
      </c>
      <c r="P135" s="165">
        <v>0</v>
      </c>
      <c r="Q135" s="66">
        <v>0</v>
      </c>
      <c r="R135" s="111">
        <f t="shared" si="13"/>
        <v>0</v>
      </c>
      <c r="S135" s="140">
        <v>75</v>
      </c>
    </row>
    <row r="136" spans="2:19">
      <c r="B136" s="9"/>
      <c r="C136" s="41"/>
      <c r="D136" s="64">
        <v>6544</v>
      </c>
      <c r="E136" s="43" t="s">
        <v>191</v>
      </c>
      <c r="F136" s="44"/>
      <c r="G136" s="45"/>
      <c r="H136" s="45"/>
      <c r="I136" s="45"/>
      <c r="J136" s="45"/>
      <c r="K136" s="46"/>
      <c r="L136" s="46"/>
      <c r="M136" s="46"/>
      <c r="N136" s="49"/>
      <c r="O136" s="49">
        <v>516.57000000000005</v>
      </c>
      <c r="P136" s="165">
        <v>0</v>
      </c>
      <c r="Q136" s="66">
        <v>0</v>
      </c>
      <c r="R136" s="111">
        <f t="shared" si="13"/>
        <v>0</v>
      </c>
      <c r="S136" s="140">
        <v>500</v>
      </c>
    </row>
    <row r="137" spans="2:19">
      <c r="B137" s="9"/>
      <c r="C137" s="41"/>
      <c r="D137" s="64">
        <v>6544</v>
      </c>
      <c r="E137" s="43" t="s">
        <v>173</v>
      </c>
      <c r="F137" s="44"/>
      <c r="G137" s="45"/>
      <c r="H137" s="45"/>
      <c r="I137" s="45"/>
      <c r="J137" s="45"/>
      <c r="K137" s="46"/>
      <c r="L137" s="46"/>
      <c r="M137" s="46"/>
      <c r="N137" s="49"/>
      <c r="O137" s="49">
        <v>2687.6</v>
      </c>
      <c r="P137" s="165">
        <v>0</v>
      </c>
      <c r="Q137" s="66">
        <v>2794.96</v>
      </c>
      <c r="R137" s="111">
        <f t="shared" si="13"/>
        <v>3726.6133333333337</v>
      </c>
      <c r="S137" s="140">
        <v>5000</v>
      </c>
    </row>
    <row r="138" spans="2:19">
      <c r="B138" s="9"/>
      <c r="C138" s="41"/>
      <c r="D138" s="64">
        <v>6585</v>
      </c>
      <c r="E138" s="43" t="s">
        <v>192</v>
      </c>
      <c r="F138" s="44"/>
      <c r="G138" s="45"/>
      <c r="H138" s="45"/>
      <c r="I138" s="45"/>
      <c r="J138" s="45"/>
      <c r="K138" s="46"/>
      <c r="L138" s="46"/>
      <c r="M138" s="46"/>
      <c r="N138" s="49"/>
      <c r="O138" s="49">
        <v>-375.71</v>
      </c>
      <c r="P138" s="165">
        <v>0</v>
      </c>
      <c r="Q138" s="66">
        <v>0</v>
      </c>
      <c r="R138" s="111">
        <f t="shared" si="13"/>
        <v>0</v>
      </c>
      <c r="S138" s="140">
        <v>0</v>
      </c>
    </row>
    <row r="139" spans="2:19">
      <c r="B139" s="9"/>
      <c r="C139" s="8"/>
      <c r="D139" s="10"/>
      <c r="E139" s="8"/>
      <c r="F139" s="6"/>
      <c r="N139" s="23"/>
      <c r="O139" s="23"/>
      <c r="P139" s="166"/>
      <c r="Q139" s="67"/>
      <c r="R139" s="112"/>
      <c r="S139" s="139"/>
    </row>
    <row r="140" spans="2:19">
      <c r="B140" s="29" t="s">
        <v>174</v>
      </c>
      <c r="C140" s="8"/>
      <c r="D140" s="10"/>
      <c r="E140" s="8"/>
      <c r="F140" s="6"/>
      <c r="N140" s="23"/>
      <c r="O140" s="23"/>
      <c r="P140" s="166"/>
      <c r="Q140" s="67"/>
      <c r="R140" s="112"/>
      <c r="S140" s="139"/>
    </row>
    <row r="141" spans="2:19">
      <c r="B141" s="9"/>
      <c r="C141" s="41"/>
      <c r="D141" s="42"/>
      <c r="E141" s="43" t="s">
        <v>83</v>
      </c>
      <c r="F141" s="48">
        <v>35455.120000000003</v>
      </c>
      <c r="G141" s="49">
        <v>33428.49</v>
      </c>
      <c r="H141" s="49">
        <v>25338.98</v>
      </c>
      <c r="I141" s="49">
        <v>30295.599999999999</v>
      </c>
      <c r="J141" s="49">
        <v>20636.96</v>
      </c>
      <c r="K141" s="49">
        <v>24004.95</v>
      </c>
      <c r="L141" s="49">
        <v>18249.02</v>
      </c>
      <c r="M141" s="55">
        <v>20893.62</v>
      </c>
      <c r="N141" s="55">
        <v>0</v>
      </c>
      <c r="O141" s="49">
        <v>0</v>
      </c>
      <c r="P141" s="164">
        <v>35774.57</v>
      </c>
      <c r="Q141" s="94"/>
      <c r="R141" s="89"/>
      <c r="S141" s="140"/>
    </row>
    <row r="142" spans="2:19">
      <c r="B142" s="9"/>
      <c r="C142" s="41"/>
      <c r="D142" s="64">
        <v>6620</v>
      </c>
      <c r="E142" s="58" t="s">
        <v>74</v>
      </c>
      <c r="F142" s="48"/>
      <c r="G142" s="49"/>
      <c r="H142" s="49"/>
      <c r="I142" s="49"/>
      <c r="J142" s="49"/>
      <c r="K142" s="49"/>
      <c r="L142" s="49"/>
      <c r="M142" s="55">
        <v>1343.96</v>
      </c>
      <c r="N142" s="55">
        <v>3434.05</v>
      </c>
      <c r="O142" s="49">
        <v>2827.66</v>
      </c>
      <c r="P142" s="164">
        <v>2500</v>
      </c>
      <c r="Q142" s="66">
        <v>2626.11</v>
      </c>
      <c r="R142" s="111">
        <f t="shared" ref="R142:R158" si="14">SUM(Q142/9)*12</f>
        <v>3501.4800000000005</v>
      </c>
      <c r="S142" s="140">
        <v>3400</v>
      </c>
    </row>
    <row r="143" spans="2:19">
      <c r="B143" s="9"/>
      <c r="C143" s="41"/>
      <c r="D143" s="64">
        <v>6630</v>
      </c>
      <c r="E143" s="50" t="s">
        <v>60</v>
      </c>
      <c r="F143" s="48">
        <v>23055.040000000001</v>
      </c>
      <c r="G143" s="49">
        <v>28617</v>
      </c>
      <c r="H143" s="49">
        <v>24489.5</v>
      </c>
      <c r="I143" s="49">
        <v>9217</v>
      </c>
      <c r="J143" s="49">
        <v>8997.4</v>
      </c>
      <c r="K143" s="49">
        <v>0</v>
      </c>
      <c r="L143" s="49">
        <v>12680.4</v>
      </c>
      <c r="M143" s="55">
        <v>12901.93</v>
      </c>
      <c r="N143" s="55">
        <v>28768.97</v>
      </c>
      <c r="O143" s="49">
        <v>38814.239999999998</v>
      </c>
      <c r="P143" s="164">
        <v>40000</v>
      </c>
      <c r="Q143" s="66">
        <v>13851</v>
      </c>
      <c r="R143" s="111">
        <f t="shared" si="14"/>
        <v>18468</v>
      </c>
      <c r="S143" s="140">
        <v>20000</v>
      </c>
    </row>
    <row r="144" spans="2:19">
      <c r="B144" s="9"/>
      <c r="C144" s="70"/>
      <c r="D144" s="71">
        <v>6640</v>
      </c>
      <c r="E144" s="70" t="s">
        <v>46</v>
      </c>
      <c r="F144" s="74">
        <v>5939.5</v>
      </c>
      <c r="G144" s="75">
        <v>37148.51</v>
      </c>
      <c r="H144" s="75">
        <v>8881.77</v>
      </c>
      <c r="I144" s="75">
        <v>21472.55</v>
      </c>
      <c r="J144" s="75">
        <v>8291.2000000000007</v>
      </c>
      <c r="K144" s="75">
        <v>29238.98</v>
      </c>
      <c r="L144" s="75">
        <v>117038.39999999999</v>
      </c>
      <c r="M144" s="81">
        <v>71244.570000000007</v>
      </c>
      <c r="N144" s="81">
        <v>96039.74</v>
      </c>
      <c r="O144" s="75">
        <v>34993.21</v>
      </c>
      <c r="P144" s="167">
        <v>48000</v>
      </c>
      <c r="Q144" s="80">
        <v>23765.21</v>
      </c>
      <c r="R144" s="111">
        <f t="shared" si="14"/>
        <v>31686.946666666663</v>
      </c>
      <c r="S144" s="140">
        <v>30000</v>
      </c>
    </row>
    <row r="145" spans="2:19">
      <c r="B145" s="9"/>
      <c r="C145" s="41"/>
      <c r="D145" s="64">
        <v>6657</v>
      </c>
      <c r="E145" s="58" t="s">
        <v>207</v>
      </c>
      <c r="F145" s="44"/>
      <c r="G145" s="45"/>
      <c r="H145" s="45"/>
      <c r="I145" s="45"/>
      <c r="J145" s="51">
        <v>395</v>
      </c>
      <c r="K145" s="46"/>
      <c r="L145" s="46"/>
      <c r="M145" s="46"/>
      <c r="N145" s="49">
        <v>19436.29</v>
      </c>
      <c r="O145" s="49">
        <v>21078.400000000001</v>
      </c>
      <c r="P145" s="165">
        <v>0</v>
      </c>
      <c r="Q145" s="66">
        <v>19720.12</v>
      </c>
      <c r="R145" s="111">
        <f t="shared" si="14"/>
        <v>26293.493333333332</v>
      </c>
      <c r="S145" s="140">
        <v>25000</v>
      </c>
    </row>
    <row r="146" spans="2:19">
      <c r="B146" s="9"/>
      <c r="C146" s="41"/>
      <c r="D146" s="64">
        <v>6658</v>
      </c>
      <c r="E146" s="43" t="s">
        <v>175</v>
      </c>
      <c r="F146" s="44"/>
      <c r="G146" s="45"/>
      <c r="H146" s="45"/>
      <c r="I146" s="45"/>
      <c r="J146" s="45"/>
      <c r="K146" s="46"/>
      <c r="L146" s="46"/>
      <c r="M146" s="46"/>
      <c r="N146" s="49">
        <v>27.27</v>
      </c>
      <c r="O146" s="49">
        <v>0</v>
      </c>
      <c r="P146" s="165">
        <v>0</v>
      </c>
      <c r="Q146" s="66">
        <v>19.61</v>
      </c>
      <c r="R146" s="111">
        <f t="shared" si="14"/>
        <v>26.146666666666668</v>
      </c>
      <c r="S146" s="140">
        <v>75</v>
      </c>
    </row>
    <row r="147" spans="2:19">
      <c r="B147" s="9"/>
      <c r="C147" s="41"/>
      <c r="D147" s="64">
        <v>6659</v>
      </c>
      <c r="E147" s="43" t="s">
        <v>176</v>
      </c>
      <c r="F147" s="44"/>
      <c r="G147" s="45"/>
      <c r="H147" s="45"/>
      <c r="I147" s="45"/>
      <c r="J147" s="45"/>
      <c r="K147" s="46"/>
      <c r="L147" s="46"/>
      <c r="M147" s="46"/>
      <c r="N147" s="49">
        <v>2512.06</v>
      </c>
      <c r="O147" s="49">
        <v>2393.85</v>
      </c>
      <c r="P147" s="165">
        <v>0</v>
      </c>
      <c r="Q147" s="66">
        <v>1916.96</v>
      </c>
      <c r="R147" s="111">
        <f t="shared" si="14"/>
        <v>2555.9466666666667</v>
      </c>
      <c r="S147" s="140">
        <v>2500</v>
      </c>
    </row>
    <row r="148" spans="2:19">
      <c r="B148" s="9"/>
      <c r="C148" s="41"/>
      <c r="D148" s="64">
        <v>6660</v>
      </c>
      <c r="E148" s="43" t="s">
        <v>177</v>
      </c>
      <c r="F148" s="44"/>
      <c r="G148" s="45"/>
      <c r="H148" s="45"/>
      <c r="I148" s="45"/>
      <c r="J148" s="45"/>
      <c r="K148" s="46"/>
      <c r="L148" s="46"/>
      <c r="M148" s="46"/>
      <c r="N148" s="49">
        <v>211.57</v>
      </c>
      <c r="O148" s="49">
        <v>469.93</v>
      </c>
      <c r="P148" s="165">
        <v>0</v>
      </c>
      <c r="Q148" s="66">
        <v>2421.19</v>
      </c>
      <c r="R148" s="111">
        <f t="shared" si="14"/>
        <v>3228.2533333333331</v>
      </c>
      <c r="S148" s="140">
        <v>2500</v>
      </c>
    </row>
    <row r="149" spans="2:19">
      <c r="B149" s="9"/>
      <c r="C149" s="41"/>
      <c r="D149" s="64">
        <v>6661</v>
      </c>
      <c r="E149" s="43" t="s">
        <v>178</v>
      </c>
      <c r="F149" s="44"/>
      <c r="G149" s="45"/>
      <c r="H149" s="45"/>
      <c r="I149" s="45"/>
      <c r="J149" s="45"/>
      <c r="K149" s="46"/>
      <c r="L149" s="46"/>
      <c r="M149" s="46"/>
      <c r="N149" s="49">
        <v>6341.09</v>
      </c>
      <c r="O149" s="49">
        <v>8311.24</v>
      </c>
      <c r="P149" s="165">
        <v>0</v>
      </c>
      <c r="Q149" s="66">
        <v>6593.86</v>
      </c>
      <c r="R149" s="111">
        <f t="shared" si="14"/>
        <v>8791.8133333333317</v>
      </c>
      <c r="S149" s="140">
        <v>8500</v>
      </c>
    </row>
    <row r="150" spans="2:19">
      <c r="B150" s="9"/>
      <c r="C150" s="41"/>
      <c r="D150" s="64">
        <v>6662</v>
      </c>
      <c r="E150" s="43" t="s">
        <v>194</v>
      </c>
      <c r="F150" s="44"/>
      <c r="G150" s="45"/>
      <c r="H150" s="45"/>
      <c r="I150" s="45"/>
      <c r="J150" s="45"/>
      <c r="K150" s="46"/>
      <c r="L150" s="46"/>
      <c r="M150" s="46"/>
      <c r="N150" s="49">
        <v>2456.7399999999998</v>
      </c>
      <c r="O150" s="49">
        <v>282.74</v>
      </c>
      <c r="P150" s="165">
        <v>0</v>
      </c>
      <c r="Q150" s="66">
        <v>0</v>
      </c>
      <c r="R150" s="111">
        <f t="shared" si="14"/>
        <v>0</v>
      </c>
      <c r="S150" s="140">
        <v>500</v>
      </c>
    </row>
    <row r="151" spans="2:19">
      <c r="B151" s="9"/>
      <c r="C151" s="41"/>
      <c r="D151" s="64">
        <v>6663</v>
      </c>
      <c r="E151" s="43" t="s">
        <v>179</v>
      </c>
      <c r="F151" s="44"/>
      <c r="G151" s="45"/>
      <c r="H151" s="45"/>
      <c r="I151" s="45"/>
      <c r="J151" s="45"/>
      <c r="K151" s="46"/>
      <c r="L151" s="46"/>
      <c r="M151" s="46"/>
      <c r="N151" s="49">
        <v>375.33</v>
      </c>
      <c r="O151" s="49">
        <v>724.99</v>
      </c>
      <c r="P151" s="165">
        <v>0</v>
      </c>
      <c r="Q151" s="66">
        <v>775.95</v>
      </c>
      <c r="R151" s="111">
        <f t="shared" si="14"/>
        <v>1034.5999999999999</v>
      </c>
      <c r="S151" s="140">
        <v>780</v>
      </c>
    </row>
    <row r="152" spans="2:19">
      <c r="B152" s="9"/>
      <c r="C152" s="41"/>
      <c r="D152" s="64">
        <v>6664</v>
      </c>
      <c r="E152" s="43" t="s">
        <v>195</v>
      </c>
      <c r="F152" s="44"/>
      <c r="G152" s="45"/>
      <c r="H152" s="45"/>
      <c r="I152" s="45"/>
      <c r="J152" s="45"/>
      <c r="K152" s="46"/>
      <c r="L152" s="46"/>
      <c r="M152" s="46"/>
      <c r="N152" s="49">
        <v>78.67</v>
      </c>
      <c r="O152" s="49">
        <v>9.5399999999999991</v>
      </c>
      <c r="P152" s="165">
        <v>0</v>
      </c>
      <c r="Q152" s="66">
        <v>0</v>
      </c>
      <c r="R152" s="111">
        <f t="shared" si="14"/>
        <v>0</v>
      </c>
      <c r="S152" s="140">
        <v>75</v>
      </c>
    </row>
    <row r="153" spans="2:19">
      <c r="B153" s="9"/>
      <c r="C153" s="41"/>
      <c r="D153" s="64">
        <v>6665</v>
      </c>
      <c r="E153" s="43" t="s">
        <v>180</v>
      </c>
      <c r="F153" s="44"/>
      <c r="G153" s="45"/>
      <c r="H153" s="45"/>
      <c r="I153" s="45"/>
      <c r="J153" s="45"/>
      <c r="K153" s="46"/>
      <c r="L153" s="46"/>
      <c r="M153" s="46"/>
      <c r="N153" s="49">
        <v>39.270000000000003</v>
      </c>
      <c r="O153" s="49">
        <v>182</v>
      </c>
      <c r="P153" s="165">
        <v>0</v>
      </c>
      <c r="Q153" s="66">
        <v>-182</v>
      </c>
      <c r="R153" s="111">
        <v>0</v>
      </c>
      <c r="S153" s="140">
        <v>200</v>
      </c>
    </row>
    <row r="154" spans="2:19">
      <c r="B154" s="9"/>
      <c r="C154" s="41"/>
      <c r="D154" s="64">
        <v>6666</v>
      </c>
      <c r="E154" s="43" t="s">
        <v>196</v>
      </c>
      <c r="F154" s="44"/>
      <c r="G154" s="45"/>
      <c r="H154" s="45"/>
      <c r="I154" s="45"/>
      <c r="J154" s="45"/>
      <c r="K154" s="46"/>
      <c r="L154" s="46"/>
      <c r="M154" s="46"/>
      <c r="N154" s="49">
        <v>347.78</v>
      </c>
      <c r="O154" s="49">
        <v>165.1</v>
      </c>
      <c r="P154" s="165">
        <v>0</v>
      </c>
      <c r="Q154" s="66">
        <v>0</v>
      </c>
      <c r="R154" s="111">
        <f t="shared" si="14"/>
        <v>0</v>
      </c>
      <c r="S154" s="140">
        <v>200</v>
      </c>
    </row>
    <row r="155" spans="2:19">
      <c r="B155" s="9"/>
      <c r="C155" s="41"/>
      <c r="D155" s="64">
        <v>6667</v>
      </c>
      <c r="E155" s="43" t="s">
        <v>197</v>
      </c>
      <c r="F155" s="44"/>
      <c r="G155" s="45"/>
      <c r="H155" s="45"/>
      <c r="I155" s="45"/>
      <c r="J155" s="45"/>
      <c r="K155" s="46"/>
      <c r="L155" s="46"/>
      <c r="M155" s="46"/>
      <c r="N155" s="49">
        <v>426.41</v>
      </c>
      <c r="O155" s="49">
        <v>1009.57</v>
      </c>
      <c r="P155" s="165">
        <v>0</v>
      </c>
      <c r="Q155" s="66">
        <v>0</v>
      </c>
      <c r="R155" s="111">
        <f t="shared" si="14"/>
        <v>0</v>
      </c>
      <c r="S155" s="140">
        <v>1500</v>
      </c>
    </row>
    <row r="156" spans="2:19">
      <c r="B156" s="9"/>
      <c r="C156" s="41"/>
      <c r="D156" s="64">
        <v>6668</v>
      </c>
      <c r="E156" s="43" t="s">
        <v>181</v>
      </c>
      <c r="F156" s="44"/>
      <c r="G156" s="45"/>
      <c r="H156" s="45"/>
      <c r="I156" s="45"/>
      <c r="J156" s="45"/>
      <c r="K156" s="46"/>
      <c r="L156" s="46"/>
      <c r="M156" s="46"/>
      <c r="N156" s="49">
        <v>727.69</v>
      </c>
      <c r="O156" s="49">
        <v>2704.03</v>
      </c>
      <c r="P156" s="165">
        <v>0</v>
      </c>
      <c r="Q156" s="66">
        <v>585.14</v>
      </c>
      <c r="R156" s="111">
        <f t="shared" si="14"/>
        <v>780.18666666666661</v>
      </c>
      <c r="S156" s="140">
        <v>2500</v>
      </c>
    </row>
    <row r="157" spans="2:19">
      <c r="B157" s="9"/>
      <c r="C157" s="41"/>
      <c r="D157" s="64">
        <v>6669</v>
      </c>
      <c r="E157" s="43" t="s">
        <v>182</v>
      </c>
      <c r="F157" s="44"/>
      <c r="G157" s="45"/>
      <c r="H157" s="45"/>
      <c r="I157" s="45"/>
      <c r="J157" s="45"/>
      <c r="K157" s="46"/>
      <c r="L157" s="46"/>
      <c r="M157" s="46"/>
      <c r="N157" s="49">
        <v>1484.25</v>
      </c>
      <c r="O157" s="49">
        <v>1692.46</v>
      </c>
      <c r="P157" s="165">
        <v>0</v>
      </c>
      <c r="Q157" s="66">
        <v>769.32</v>
      </c>
      <c r="R157" s="111">
        <f t="shared" si="14"/>
        <v>1025.76</v>
      </c>
      <c r="S157" s="140">
        <v>1500</v>
      </c>
    </row>
    <row r="158" spans="2:19">
      <c r="B158" s="9"/>
      <c r="C158" s="41"/>
      <c r="D158" s="64">
        <v>6724</v>
      </c>
      <c r="E158" s="43" t="s">
        <v>198</v>
      </c>
      <c r="F158" s="48"/>
      <c r="G158" s="49"/>
      <c r="H158" s="49"/>
      <c r="I158" s="49"/>
      <c r="J158" s="49"/>
      <c r="K158" s="49"/>
      <c r="L158" s="49"/>
      <c r="M158" s="55"/>
      <c r="N158" s="55">
        <v>2814.4</v>
      </c>
      <c r="O158" s="49">
        <v>1159.52</v>
      </c>
      <c r="P158" s="164">
        <v>2000</v>
      </c>
      <c r="Q158" s="66">
        <v>1053.69</v>
      </c>
      <c r="R158" s="111">
        <f t="shared" si="14"/>
        <v>1404.92</v>
      </c>
      <c r="S158" s="140">
        <v>1500</v>
      </c>
    </row>
    <row r="159" spans="2:19">
      <c r="B159" s="9"/>
      <c r="C159" s="8"/>
      <c r="D159" s="69"/>
      <c r="E159" s="8"/>
      <c r="F159" s="6"/>
      <c r="N159" s="23"/>
      <c r="O159" s="23"/>
      <c r="P159" s="168"/>
      <c r="Q159" s="93"/>
      <c r="R159" s="92"/>
      <c r="S159" s="139"/>
    </row>
    <row r="160" spans="2:19">
      <c r="B160" s="29" t="s">
        <v>183</v>
      </c>
      <c r="C160" s="8"/>
      <c r="D160" s="69"/>
      <c r="E160" s="8"/>
      <c r="F160" s="6"/>
      <c r="N160" s="23"/>
      <c r="O160" s="23"/>
      <c r="P160" s="168"/>
      <c r="Q160" s="93"/>
      <c r="R160" s="92"/>
      <c r="S160" s="139"/>
    </row>
    <row r="161" spans="2:19">
      <c r="B161" s="9"/>
      <c r="C161" s="70"/>
      <c r="D161" s="71">
        <v>6829</v>
      </c>
      <c r="E161" s="70" t="s">
        <v>30</v>
      </c>
      <c r="F161" s="74">
        <v>130431.19</v>
      </c>
      <c r="G161" s="75">
        <v>125398.04</v>
      </c>
      <c r="H161" s="75">
        <v>114495.03</v>
      </c>
      <c r="I161" s="75">
        <v>116520.81</v>
      </c>
      <c r="J161" s="75"/>
      <c r="K161" s="75">
        <v>173352.75</v>
      </c>
      <c r="L161" s="75">
        <v>175133.34</v>
      </c>
      <c r="M161" s="81">
        <v>170032.23</v>
      </c>
      <c r="N161" s="81"/>
      <c r="O161" s="75"/>
      <c r="P161" s="167">
        <v>245005</v>
      </c>
      <c r="Q161" s="133"/>
      <c r="R161" s="110"/>
      <c r="S161" s="143"/>
    </row>
    <row r="162" spans="2:19">
      <c r="B162" s="9"/>
      <c r="C162" s="41"/>
      <c r="D162" s="64">
        <v>6830</v>
      </c>
      <c r="E162" s="41" t="s">
        <v>184</v>
      </c>
      <c r="F162" s="44"/>
      <c r="G162" s="45"/>
      <c r="H162" s="45"/>
      <c r="I162" s="45"/>
      <c r="J162" s="51">
        <v>94815.45</v>
      </c>
      <c r="K162" s="46"/>
      <c r="L162" s="46"/>
      <c r="M162" s="46"/>
      <c r="N162" s="49">
        <v>124429.21</v>
      </c>
      <c r="O162" s="49">
        <v>199895.78</v>
      </c>
      <c r="P162" s="164">
        <v>0</v>
      </c>
      <c r="Q162" s="66">
        <v>162180.67000000001</v>
      </c>
      <c r="R162" s="111">
        <f t="shared" ref="R162:R166" si="15">SUM(Q162/9)*12</f>
        <v>216240.89333333337</v>
      </c>
      <c r="S162" s="143">
        <v>195000</v>
      </c>
    </row>
    <row r="163" spans="2:19">
      <c r="B163" s="9"/>
      <c r="C163" s="41"/>
      <c r="D163" s="64">
        <v>6831</v>
      </c>
      <c r="E163" s="43" t="s">
        <v>185</v>
      </c>
      <c r="F163" s="44"/>
      <c r="G163" s="45"/>
      <c r="H163" s="45"/>
      <c r="I163" s="45"/>
      <c r="J163" s="51">
        <v>10383.9</v>
      </c>
      <c r="K163" s="46"/>
      <c r="L163" s="46"/>
      <c r="M163" s="46"/>
      <c r="N163" s="49">
        <v>17382.98</v>
      </c>
      <c r="O163" s="49">
        <v>36740.300000000003</v>
      </c>
      <c r="P163" s="164">
        <v>0</v>
      </c>
      <c r="Q163" s="66">
        <v>30802.75</v>
      </c>
      <c r="R163" s="111">
        <f t="shared" si="15"/>
        <v>41070.333333333336</v>
      </c>
      <c r="S163" s="143">
        <v>40000</v>
      </c>
    </row>
    <row r="164" spans="2:19">
      <c r="B164" s="9"/>
      <c r="C164" s="41"/>
      <c r="D164" s="64">
        <v>6832</v>
      </c>
      <c r="E164" s="43" t="s">
        <v>186</v>
      </c>
      <c r="F164" s="44"/>
      <c r="G164" s="45"/>
      <c r="H164" s="45"/>
      <c r="I164" s="45"/>
      <c r="J164" s="51">
        <v>61278.89</v>
      </c>
      <c r="K164" s="46"/>
      <c r="L164" s="46"/>
      <c r="M164" s="46"/>
      <c r="N164" s="49">
        <v>58162.93</v>
      </c>
      <c r="O164" s="49">
        <v>58917.02</v>
      </c>
      <c r="P164" s="164">
        <v>0</v>
      </c>
      <c r="Q164" s="66">
        <v>46398.01</v>
      </c>
      <c r="R164" s="111">
        <f t="shared" si="15"/>
        <v>61864.013333333336</v>
      </c>
      <c r="S164" s="143">
        <v>60000</v>
      </c>
    </row>
    <row r="165" spans="2:19">
      <c r="B165" s="9"/>
      <c r="C165" s="41"/>
      <c r="D165" s="64">
        <v>6833</v>
      </c>
      <c r="E165" s="43" t="s">
        <v>187</v>
      </c>
      <c r="F165" s="44"/>
      <c r="G165" s="45"/>
      <c r="H165" s="45"/>
      <c r="I165" s="45"/>
      <c r="J165" s="51">
        <v>7209.81</v>
      </c>
      <c r="K165" s="46"/>
      <c r="L165" s="46"/>
      <c r="M165" s="46"/>
      <c r="N165" s="49">
        <v>2831.5</v>
      </c>
      <c r="O165" s="49">
        <v>2962</v>
      </c>
      <c r="P165" s="164">
        <v>0</v>
      </c>
      <c r="Q165" s="66">
        <v>836</v>
      </c>
      <c r="R165" s="111">
        <f t="shared" si="15"/>
        <v>1114.6666666666665</v>
      </c>
      <c r="S165" s="143">
        <v>3000</v>
      </c>
    </row>
    <row r="166" spans="2:19">
      <c r="B166" s="9"/>
      <c r="C166" s="41"/>
      <c r="D166" s="64">
        <v>6890</v>
      </c>
      <c r="E166" s="43" t="s">
        <v>210</v>
      </c>
      <c r="F166" s="44"/>
      <c r="G166" s="45"/>
      <c r="H166" s="45"/>
      <c r="I166" s="45"/>
      <c r="J166" s="51">
        <v>1319.87</v>
      </c>
      <c r="K166" s="46"/>
      <c r="L166" s="46"/>
      <c r="M166" s="46"/>
      <c r="N166" s="49">
        <v>1079.76</v>
      </c>
      <c r="O166" s="49">
        <v>20614.349999999999</v>
      </c>
      <c r="P166" s="164">
        <v>21065.360000000001</v>
      </c>
      <c r="Q166" s="66">
        <v>14387.44</v>
      </c>
      <c r="R166" s="111">
        <f t="shared" si="15"/>
        <v>19183.253333333334</v>
      </c>
      <c r="S166" s="143">
        <v>11988</v>
      </c>
    </row>
    <row r="167" spans="2:19">
      <c r="B167" s="9"/>
      <c r="C167" s="8"/>
      <c r="D167" s="69"/>
      <c r="E167" s="8"/>
      <c r="F167" s="6"/>
      <c r="N167" s="23"/>
      <c r="O167" s="23"/>
      <c r="P167" s="168"/>
      <c r="Q167" s="68"/>
      <c r="R167" s="92"/>
      <c r="S167" s="139"/>
    </row>
    <row r="168" spans="2:19">
      <c r="B168" s="29" t="s">
        <v>188</v>
      </c>
      <c r="C168" s="8"/>
      <c r="D168" s="69"/>
      <c r="E168" s="8"/>
      <c r="F168" s="6"/>
      <c r="N168" s="23"/>
      <c r="O168" s="23"/>
      <c r="P168" s="166"/>
      <c r="Q168" s="68"/>
      <c r="R168" s="112"/>
      <c r="S168" s="139"/>
    </row>
    <row r="169" spans="2:19">
      <c r="B169" s="9"/>
      <c r="C169" s="70"/>
      <c r="D169" s="71">
        <v>6975</v>
      </c>
      <c r="E169" s="73" t="s">
        <v>220</v>
      </c>
      <c r="F169" s="74"/>
      <c r="G169" s="75"/>
      <c r="H169" s="75"/>
      <c r="I169" s="75"/>
      <c r="J169" s="75"/>
      <c r="K169" s="75"/>
      <c r="L169" s="75"/>
      <c r="M169" s="81"/>
      <c r="N169" s="81">
        <v>265.51</v>
      </c>
      <c r="O169" s="75">
        <v>19178.490000000002</v>
      </c>
      <c r="P169" s="167">
        <v>31000</v>
      </c>
      <c r="Q169" s="80">
        <v>4125.25</v>
      </c>
      <c r="R169" s="111">
        <f t="shared" ref="R169:R170" si="16">SUM(Q169/9)*12</f>
        <v>5500.333333333333</v>
      </c>
      <c r="S169" s="140">
        <v>0</v>
      </c>
    </row>
    <row r="170" spans="2:19">
      <c r="B170" s="9"/>
      <c r="C170" s="41"/>
      <c r="D170" s="64">
        <v>6942</v>
      </c>
      <c r="E170" s="43" t="s">
        <v>113</v>
      </c>
      <c r="F170" s="44"/>
      <c r="G170" s="45"/>
      <c r="H170" s="45"/>
      <c r="I170" s="45"/>
      <c r="J170" s="45"/>
      <c r="K170" s="46"/>
      <c r="L170" s="46"/>
      <c r="M170" s="46"/>
      <c r="N170" s="49"/>
      <c r="O170" s="49">
        <v>13399.37</v>
      </c>
      <c r="P170" s="164">
        <v>0</v>
      </c>
      <c r="Q170" s="66">
        <v>9611.86</v>
      </c>
      <c r="R170" s="111">
        <f t="shared" si="16"/>
        <v>12815.813333333335</v>
      </c>
      <c r="S170" s="140">
        <v>25000</v>
      </c>
    </row>
    <row r="171" spans="2:19">
      <c r="B171" s="9"/>
      <c r="C171" s="8"/>
      <c r="D171" s="69"/>
      <c r="E171" s="8"/>
      <c r="F171" s="6"/>
      <c r="N171" s="23"/>
      <c r="O171" s="23"/>
      <c r="P171" s="166"/>
      <c r="Q171" s="93"/>
      <c r="R171" s="112"/>
      <c r="S171" s="139"/>
    </row>
    <row r="172" spans="2:19">
      <c r="B172" s="29" t="s">
        <v>189</v>
      </c>
      <c r="C172" s="8"/>
      <c r="D172" s="69"/>
      <c r="E172" s="8"/>
      <c r="F172" s="6"/>
      <c r="N172" s="23"/>
      <c r="O172" s="23"/>
      <c r="P172" s="166"/>
      <c r="Q172" s="93"/>
      <c r="R172" s="112"/>
      <c r="S172" s="139"/>
    </row>
    <row r="173" spans="2:19">
      <c r="B173" s="9"/>
      <c r="C173" s="41"/>
      <c r="D173" s="64">
        <v>6950</v>
      </c>
      <c r="E173" s="41" t="s">
        <v>52</v>
      </c>
      <c r="F173" s="48">
        <v>5847.44</v>
      </c>
      <c r="G173" s="49">
        <v>4162.95</v>
      </c>
      <c r="H173" s="49">
        <v>5596.35</v>
      </c>
      <c r="I173" s="49">
        <v>592.45000000000005</v>
      </c>
      <c r="J173" s="49"/>
      <c r="K173" s="49">
        <v>13730.96</v>
      </c>
      <c r="L173" s="49">
        <v>10348.719999999999</v>
      </c>
      <c r="M173" s="55">
        <v>9542.4599999999991</v>
      </c>
      <c r="N173" s="55">
        <v>10052.049999999999</v>
      </c>
      <c r="O173" s="49">
        <v>20965.330000000002</v>
      </c>
      <c r="P173" s="164">
        <v>20000</v>
      </c>
      <c r="Q173" s="66">
        <v>10524.88</v>
      </c>
      <c r="R173" s="111">
        <f t="shared" ref="R173" si="17">SUM(Q173/9)*12</f>
        <v>14033.173333333332</v>
      </c>
      <c r="S173" s="140">
        <v>25000</v>
      </c>
    </row>
    <row r="174" spans="2:19">
      <c r="B174" s="9"/>
      <c r="C174" s="8"/>
      <c r="D174" s="69"/>
      <c r="E174" s="8"/>
      <c r="F174" s="6"/>
      <c r="N174" s="23"/>
      <c r="O174" s="23"/>
      <c r="P174" s="166"/>
      <c r="Q174" s="93"/>
      <c r="R174" s="112"/>
      <c r="S174" s="139"/>
    </row>
    <row r="175" spans="2:19">
      <c r="B175" s="9"/>
      <c r="C175" s="8"/>
      <c r="D175" s="69"/>
      <c r="E175" s="8"/>
      <c r="F175" s="6"/>
      <c r="N175" s="23"/>
      <c r="O175" s="23"/>
      <c r="P175" s="166"/>
      <c r="Q175" s="93"/>
      <c r="R175" s="112"/>
      <c r="S175" s="139"/>
    </row>
    <row r="176" spans="2:19">
      <c r="B176" s="9"/>
      <c r="C176" s="41"/>
      <c r="D176" s="64">
        <v>6580</v>
      </c>
      <c r="E176" s="41" t="s">
        <v>25</v>
      </c>
      <c r="F176" s="48">
        <v>194.17</v>
      </c>
      <c r="G176" s="51"/>
      <c r="H176" s="51"/>
      <c r="I176" s="51"/>
      <c r="J176" s="51"/>
      <c r="K176" s="49"/>
      <c r="L176" s="49"/>
      <c r="M176" s="55"/>
      <c r="N176" s="55">
        <v>9983.92</v>
      </c>
      <c r="O176" s="49">
        <v>14525.25</v>
      </c>
      <c r="P176" s="164">
        <v>0</v>
      </c>
      <c r="Q176" s="66">
        <v>0</v>
      </c>
      <c r="R176" s="111">
        <f t="shared" ref="R176" si="18">SUM(Q176/9)*12</f>
        <v>0</v>
      </c>
      <c r="S176" s="140">
        <v>0</v>
      </c>
    </row>
    <row r="177" spans="2:19" hidden="1">
      <c r="B177" s="9"/>
      <c r="C177" s="149"/>
      <c r="D177" s="64">
        <v>6185</v>
      </c>
      <c r="E177" s="56" t="s">
        <v>58</v>
      </c>
      <c r="F177" s="48">
        <v>500</v>
      </c>
      <c r="G177" s="51"/>
      <c r="H177" s="51"/>
      <c r="I177" s="51"/>
      <c r="J177" s="51"/>
      <c r="K177" s="49"/>
      <c r="L177" s="49"/>
      <c r="M177" s="55">
        <v>3226.94</v>
      </c>
      <c r="N177" s="55"/>
      <c r="O177" s="49">
        <v>0</v>
      </c>
      <c r="P177" s="89">
        <v>0</v>
      </c>
      <c r="Q177" s="66">
        <v>0</v>
      </c>
      <c r="R177" s="89"/>
      <c r="S177" s="140"/>
    </row>
    <row r="178" spans="2:19" hidden="1">
      <c r="B178" s="9"/>
      <c r="C178" s="149"/>
      <c r="F178" s="48">
        <v>5000</v>
      </c>
      <c r="G178" s="51">
        <v>5000</v>
      </c>
      <c r="H178" s="51">
        <v>5000</v>
      </c>
      <c r="I178" s="51">
        <v>5256.92</v>
      </c>
      <c r="J178" s="94">
        <v>2628.46</v>
      </c>
      <c r="K178" s="49">
        <v>0</v>
      </c>
      <c r="L178" s="49"/>
      <c r="M178" s="55"/>
      <c r="N178" s="55"/>
      <c r="O178" s="49">
        <v>0</v>
      </c>
      <c r="P178" s="89">
        <v>0</v>
      </c>
      <c r="Q178" s="66">
        <v>0</v>
      </c>
      <c r="R178" s="89"/>
      <c r="S178" s="140"/>
    </row>
    <row r="179" spans="2:19" hidden="1">
      <c r="N179" s="23"/>
      <c r="O179" s="132"/>
      <c r="P179" s="112"/>
      <c r="Q179" s="67"/>
      <c r="R179" s="112"/>
      <c r="S179" s="139"/>
    </row>
    <row r="180" spans="2:19" hidden="1">
      <c r="B180" s="9"/>
      <c r="C180" s="149"/>
      <c r="D180" s="64">
        <v>6600</v>
      </c>
      <c r="E180" s="41" t="s">
        <v>41</v>
      </c>
      <c r="F180" s="48"/>
      <c r="G180" s="51">
        <v>1400</v>
      </c>
      <c r="H180" s="51">
        <v>712.18</v>
      </c>
      <c r="I180" s="51">
        <v>721.04</v>
      </c>
      <c r="J180" s="51"/>
      <c r="K180" s="49">
        <v>688.09</v>
      </c>
      <c r="L180" s="49">
        <v>358.13</v>
      </c>
      <c r="M180" s="55">
        <v>300</v>
      </c>
      <c r="N180" s="55"/>
      <c r="O180" s="49">
        <v>0</v>
      </c>
      <c r="P180" s="89">
        <v>0</v>
      </c>
      <c r="Q180" s="66">
        <v>0</v>
      </c>
      <c r="R180" s="89"/>
      <c r="S180" s="140"/>
    </row>
    <row r="181" spans="2:19" hidden="1">
      <c r="B181" s="9"/>
      <c r="C181" s="149"/>
      <c r="D181" s="64">
        <v>6615</v>
      </c>
      <c r="E181" s="43" t="s">
        <v>71</v>
      </c>
      <c r="F181" s="48"/>
      <c r="G181" s="51"/>
      <c r="H181" s="51"/>
      <c r="I181" s="51"/>
      <c r="J181" s="51"/>
      <c r="K181" s="49"/>
      <c r="L181" s="49">
        <v>38.76</v>
      </c>
      <c r="M181" s="55">
        <v>0</v>
      </c>
      <c r="N181" s="55"/>
      <c r="O181" s="49">
        <v>0</v>
      </c>
      <c r="P181" s="89">
        <v>0</v>
      </c>
      <c r="Q181" s="66">
        <v>0</v>
      </c>
      <c r="R181" s="89"/>
      <c r="S181" s="140"/>
    </row>
    <row r="182" spans="2:19" hidden="1">
      <c r="B182" s="9"/>
      <c r="C182" s="149"/>
      <c r="D182" s="64">
        <v>6910</v>
      </c>
      <c r="E182" s="43" t="s">
        <v>104</v>
      </c>
      <c r="F182" s="48"/>
      <c r="G182" s="49"/>
      <c r="H182" s="49"/>
      <c r="I182" s="49"/>
      <c r="J182" s="49"/>
      <c r="K182" s="49"/>
      <c r="L182" s="49"/>
      <c r="M182" s="55"/>
      <c r="N182" s="55"/>
      <c r="O182" s="49"/>
      <c r="P182" s="89">
        <v>0</v>
      </c>
      <c r="Q182" s="66">
        <v>0</v>
      </c>
      <c r="R182" s="89"/>
      <c r="S182" s="140"/>
    </row>
    <row r="183" spans="2:19">
      <c r="B183" s="9"/>
      <c r="C183" s="8"/>
      <c r="D183" s="69"/>
      <c r="E183" s="8"/>
      <c r="F183" s="6"/>
      <c r="N183" s="23"/>
      <c r="O183" s="23"/>
      <c r="P183" s="112"/>
      <c r="Q183" s="67"/>
      <c r="R183" s="112"/>
      <c r="S183" s="139"/>
    </row>
    <row r="184" spans="2:19" s="116" customFormat="1" ht="15.75">
      <c r="B184" s="119" t="s">
        <v>31</v>
      </c>
      <c r="D184" s="121"/>
      <c r="J184" s="117">
        <f>SUM(J175:J182)</f>
        <v>2628.46</v>
      </c>
      <c r="K184" s="118">
        <f>SUM(K175:K182)</f>
        <v>688.09</v>
      </c>
      <c r="L184" s="118">
        <f>SUM(L175:L182)</f>
        <v>396.89</v>
      </c>
      <c r="M184" s="118">
        <f>SUM(M175:M182)</f>
        <v>3526.94</v>
      </c>
      <c r="N184" s="118">
        <v>1886492.95</v>
      </c>
      <c r="O184" s="118">
        <f>SUM(O75:O183)</f>
        <v>1862159.1000000008</v>
      </c>
      <c r="P184" s="118">
        <f>SUM(P75:P183)</f>
        <v>1790239.9300000002</v>
      </c>
      <c r="Q184" s="118">
        <f>SUM(Q72:Q183)</f>
        <v>1407911.0100000002</v>
      </c>
      <c r="R184" s="118">
        <f>SUM(R72:R183)</f>
        <v>1877457.3466666674</v>
      </c>
      <c r="S184" s="118">
        <f>SUM(S72:S183)</f>
        <v>2111557.52</v>
      </c>
    </row>
    <row r="185" spans="2:19" s="116" customFormat="1" ht="15.75">
      <c r="B185" s="119"/>
      <c r="D185" s="121"/>
      <c r="J185" s="117"/>
      <c r="K185" s="118"/>
      <c r="L185" s="118"/>
      <c r="M185" s="118"/>
      <c r="N185" s="118"/>
      <c r="O185" s="118"/>
      <c r="P185" s="118"/>
      <c r="Q185" s="118"/>
      <c r="R185" s="118"/>
      <c r="S185" s="117"/>
    </row>
    <row r="186" spans="2:19" s="116" customFormat="1" ht="15.75">
      <c r="B186" s="119"/>
      <c r="D186" s="121"/>
      <c r="J186" s="117"/>
      <c r="K186" s="118"/>
      <c r="L186" s="118"/>
      <c r="M186" s="118"/>
      <c r="N186" s="118"/>
      <c r="O186" s="118"/>
      <c r="P186" s="118"/>
      <c r="Q186" s="118"/>
      <c r="R186" s="118"/>
      <c r="S186" s="117"/>
    </row>
    <row r="187" spans="2:19" s="116" customFormat="1" ht="15.75">
      <c r="B187" s="119"/>
      <c r="C187" s="116" t="s">
        <v>211</v>
      </c>
      <c r="D187" s="121"/>
      <c r="J187" s="117">
        <f>SUM(J69-J184)</f>
        <v>983592.99000000011</v>
      </c>
      <c r="K187" s="117">
        <f>SUM(K69-K184)</f>
        <v>1080427.6199999999</v>
      </c>
      <c r="L187" s="117">
        <f>SUM(L69-L184)</f>
        <v>1453121.7000000002</v>
      </c>
      <c r="M187" s="117">
        <f>SUM(M69-M184)</f>
        <v>1118391.22</v>
      </c>
      <c r="N187" s="117">
        <f>SUM(N69-N184)</f>
        <v>-659079.59999999986</v>
      </c>
      <c r="O187" s="117">
        <v>-277839.02</v>
      </c>
      <c r="P187" s="118">
        <f>SUM(P69-P184)</f>
        <v>-230674.61000000034</v>
      </c>
      <c r="Q187" s="118">
        <f>SUM(Q69-Q184)</f>
        <v>-45180.560000000056</v>
      </c>
      <c r="R187" s="118">
        <f>SUM(R69-R184)</f>
        <v>-76813.380000000587</v>
      </c>
      <c r="S187" s="118">
        <f>SUM(S69-S184)</f>
        <v>-516182.52</v>
      </c>
    </row>
    <row r="188" spans="2:19">
      <c r="J188" s="15"/>
      <c r="K188" s="23"/>
      <c r="L188" s="23"/>
      <c r="M188" s="23"/>
      <c r="N188" s="23"/>
      <c r="O188" s="23"/>
      <c r="P188" s="112"/>
      <c r="Q188" s="67"/>
      <c r="R188" s="112"/>
      <c r="S188" s="139"/>
    </row>
    <row r="189" spans="2:19">
      <c r="B189" s="29" t="s">
        <v>32</v>
      </c>
      <c r="J189" s="15"/>
      <c r="K189" s="23"/>
      <c r="L189" s="23"/>
      <c r="M189" s="23"/>
      <c r="N189" s="23"/>
      <c r="O189" s="23"/>
      <c r="P189" s="112"/>
      <c r="Q189" s="67"/>
      <c r="R189" s="112"/>
      <c r="S189" s="139"/>
    </row>
    <row r="190" spans="2:19" s="19" customFormat="1">
      <c r="B190" s="9"/>
      <c r="C190" s="41"/>
      <c r="D190" s="42">
        <v>4111</v>
      </c>
      <c r="E190" s="43" t="s">
        <v>105</v>
      </c>
      <c r="F190" s="48"/>
      <c r="G190" s="49"/>
      <c r="H190" s="49"/>
      <c r="I190" s="49"/>
      <c r="J190" s="45"/>
      <c r="K190" s="49"/>
      <c r="L190" s="49"/>
      <c r="M190" s="49"/>
      <c r="N190" s="49">
        <v>5314.39</v>
      </c>
      <c r="O190" s="49"/>
      <c r="P190" s="164"/>
      <c r="Q190" s="94"/>
      <c r="R190" s="89"/>
      <c r="S190" s="140"/>
    </row>
    <row r="191" spans="2:19" s="19" customFormat="1">
      <c r="B191" s="9"/>
      <c r="C191" s="41"/>
      <c r="D191" s="64">
        <v>4010</v>
      </c>
      <c r="E191" s="41" t="s">
        <v>33</v>
      </c>
      <c r="F191" s="48">
        <v>349536.63</v>
      </c>
      <c r="G191" s="49">
        <v>323777.59999999998</v>
      </c>
      <c r="H191" s="49">
        <v>319379.82</v>
      </c>
      <c r="I191" s="49">
        <v>319503.98</v>
      </c>
      <c r="J191" s="49">
        <v>312595.34000000003</v>
      </c>
      <c r="K191" s="49">
        <v>339324.61</v>
      </c>
      <c r="L191" s="49">
        <v>326563.46999999997</v>
      </c>
      <c r="M191" s="49">
        <v>301026.51</v>
      </c>
      <c r="N191" s="49">
        <v>335940.9</v>
      </c>
      <c r="O191" s="49">
        <v>356262.58</v>
      </c>
      <c r="P191" s="164">
        <v>340000</v>
      </c>
      <c r="Q191" s="66">
        <v>233266.98</v>
      </c>
      <c r="R191" s="111">
        <f t="shared" ref="R191:R206" si="19">SUM(Q191/9)*12</f>
        <v>311022.64</v>
      </c>
      <c r="S191" s="140">
        <v>340000</v>
      </c>
    </row>
    <row r="192" spans="2:19" s="19" customFormat="1">
      <c r="B192" s="9"/>
      <c r="C192" s="41"/>
      <c r="D192" s="64">
        <v>4014</v>
      </c>
      <c r="E192" s="58" t="s">
        <v>106</v>
      </c>
      <c r="F192" s="48"/>
      <c r="G192" s="49"/>
      <c r="H192" s="49"/>
      <c r="I192" s="49"/>
      <c r="J192" s="49"/>
      <c r="K192" s="49"/>
      <c r="L192" s="49"/>
      <c r="M192" s="49"/>
      <c r="N192" s="49">
        <v>2729</v>
      </c>
      <c r="O192" s="49">
        <v>27053.67</v>
      </c>
      <c r="P192" s="164">
        <v>21292.42</v>
      </c>
      <c r="Q192" s="66">
        <v>16235.23</v>
      </c>
      <c r="R192" s="111">
        <f t="shared" si="19"/>
        <v>21646.973333333332</v>
      </c>
      <c r="S192" s="140">
        <v>25000</v>
      </c>
    </row>
    <row r="193" spans="2:19" s="19" customFormat="1">
      <c r="B193" s="9"/>
      <c r="C193" s="41"/>
      <c r="D193" s="64">
        <v>4700</v>
      </c>
      <c r="E193" s="43" t="s">
        <v>34</v>
      </c>
      <c r="F193" s="48"/>
      <c r="G193" s="49"/>
      <c r="H193" s="49"/>
      <c r="I193" s="49"/>
      <c r="J193" s="49">
        <v>4974.26</v>
      </c>
      <c r="K193" s="49">
        <v>3764.76</v>
      </c>
      <c r="L193" s="49">
        <v>3374.94</v>
      </c>
      <c r="M193" s="49">
        <v>1478.01</v>
      </c>
      <c r="N193" s="49">
        <v>550.66999999999996</v>
      </c>
      <c r="O193" s="49">
        <v>627.51</v>
      </c>
      <c r="P193" s="164">
        <v>605.73</v>
      </c>
      <c r="Q193" s="66">
        <v>250.38</v>
      </c>
      <c r="R193" s="111">
        <f t="shared" si="19"/>
        <v>333.84000000000003</v>
      </c>
      <c r="S193" s="140">
        <v>600</v>
      </c>
    </row>
    <row r="194" spans="2:19" s="19" customFormat="1">
      <c r="B194" s="9"/>
      <c r="C194" s="41"/>
      <c r="D194" s="64">
        <v>4012</v>
      </c>
      <c r="E194" s="43" t="s">
        <v>222</v>
      </c>
      <c r="F194" s="48"/>
      <c r="G194" s="49"/>
      <c r="H194" s="49"/>
      <c r="I194" s="49"/>
      <c r="J194" s="49"/>
      <c r="K194" s="49"/>
      <c r="L194" s="49"/>
      <c r="M194" s="49"/>
      <c r="N194" s="49"/>
      <c r="O194" s="49"/>
      <c r="P194" s="164"/>
      <c r="Q194" s="66">
        <v>0</v>
      </c>
      <c r="R194" s="111">
        <f t="shared" si="19"/>
        <v>0</v>
      </c>
      <c r="S194" s="140">
        <v>180000</v>
      </c>
    </row>
    <row r="195" spans="2:19" s="19" customFormat="1">
      <c r="B195" s="9"/>
      <c r="C195" s="41"/>
      <c r="D195" s="64">
        <v>4017</v>
      </c>
      <c r="E195" s="43" t="s">
        <v>223</v>
      </c>
      <c r="F195" s="48"/>
      <c r="G195" s="49"/>
      <c r="H195" s="49"/>
      <c r="I195" s="49"/>
      <c r="J195" s="49"/>
      <c r="K195" s="49"/>
      <c r="L195" s="49"/>
      <c r="M195" s="49"/>
      <c r="N195" s="49"/>
      <c r="O195" s="49"/>
      <c r="P195" s="164"/>
      <c r="Q195" s="66">
        <v>0</v>
      </c>
      <c r="R195" s="111">
        <f t="shared" si="19"/>
        <v>0</v>
      </c>
      <c r="S195" s="140">
        <v>500000</v>
      </c>
    </row>
    <row r="196" spans="2:19" s="19" customFormat="1" hidden="1">
      <c r="B196" s="9"/>
      <c r="C196" s="41"/>
      <c r="D196" s="42">
        <v>4325</v>
      </c>
      <c r="E196" s="58" t="s">
        <v>114</v>
      </c>
      <c r="F196" s="48"/>
      <c r="G196" s="49"/>
      <c r="H196" s="49"/>
      <c r="I196" s="49"/>
      <c r="J196" s="49">
        <v>6335.02</v>
      </c>
      <c r="K196" s="49">
        <v>27704.98</v>
      </c>
      <c r="L196" s="49"/>
      <c r="M196" s="49"/>
      <c r="N196" s="49"/>
      <c r="O196" s="49"/>
      <c r="P196" s="164"/>
      <c r="Q196" s="94"/>
      <c r="R196" s="111">
        <f t="shared" si="19"/>
        <v>0</v>
      </c>
      <c r="S196" s="140"/>
    </row>
    <row r="197" spans="2:19" s="19" customFormat="1" hidden="1">
      <c r="B197" s="9"/>
      <c r="C197" s="41"/>
      <c r="D197" s="42">
        <v>4350</v>
      </c>
      <c r="E197" s="58" t="s">
        <v>115</v>
      </c>
      <c r="F197" s="48"/>
      <c r="G197" s="49"/>
      <c r="H197" s="49"/>
      <c r="I197" s="49"/>
      <c r="J197" s="49">
        <v>42465.120000000003</v>
      </c>
      <c r="K197" s="49">
        <v>580147.54</v>
      </c>
      <c r="L197" s="49">
        <v>1866233.02</v>
      </c>
      <c r="M197" s="49"/>
      <c r="N197" s="49"/>
      <c r="O197" s="49"/>
      <c r="P197" s="164"/>
      <c r="Q197" s="94"/>
      <c r="R197" s="111">
        <f t="shared" si="19"/>
        <v>0</v>
      </c>
      <c r="S197" s="140"/>
    </row>
    <row r="198" spans="2:19" s="19" customFormat="1" hidden="1">
      <c r="B198" s="9"/>
      <c r="C198" s="41"/>
      <c r="D198" s="42">
        <v>4400</v>
      </c>
      <c r="E198" s="58" t="s">
        <v>116</v>
      </c>
      <c r="F198" s="48"/>
      <c r="G198" s="49"/>
      <c r="H198" s="49"/>
      <c r="I198" s="49"/>
      <c r="J198" s="49">
        <v>42603</v>
      </c>
      <c r="K198" s="49">
        <v>598047.02</v>
      </c>
      <c r="L198" s="49"/>
      <c r="M198" s="49"/>
      <c r="N198" s="49"/>
      <c r="O198" s="49"/>
      <c r="P198" s="164"/>
      <c r="Q198" s="94"/>
      <c r="R198" s="111">
        <f t="shared" si="19"/>
        <v>0</v>
      </c>
      <c r="S198" s="140"/>
    </row>
    <row r="199" spans="2:19" s="19" customFormat="1" hidden="1">
      <c r="B199" s="9"/>
      <c r="C199" s="41"/>
      <c r="D199" s="96">
        <v>4200</v>
      </c>
      <c r="E199" s="58" t="s">
        <v>119</v>
      </c>
      <c r="F199" s="47"/>
      <c r="G199" s="47"/>
      <c r="H199" s="47"/>
      <c r="I199" s="47"/>
      <c r="J199" s="49">
        <v>30</v>
      </c>
      <c r="K199" s="49"/>
      <c r="L199" s="49"/>
      <c r="M199" s="49"/>
      <c r="N199" s="49"/>
      <c r="O199" s="49"/>
      <c r="P199" s="164"/>
      <c r="Q199" s="94"/>
      <c r="R199" s="111">
        <f t="shared" si="19"/>
        <v>0</v>
      </c>
      <c r="S199" s="140"/>
    </row>
    <row r="200" spans="2:19" s="19" customFormat="1" hidden="1">
      <c r="B200" s="9"/>
      <c r="C200" s="41"/>
      <c r="D200" s="42">
        <v>4530</v>
      </c>
      <c r="E200" s="58" t="s">
        <v>117</v>
      </c>
      <c r="F200" s="48"/>
      <c r="G200" s="49"/>
      <c r="H200" s="49"/>
      <c r="I200" s="49"/>
      <c r="J200" s="49">
        <v>6586434.21</v>
      </c>
      <c r="K200" s="49"/>
      <c r="L200" s="49"/>
      <c r="M200" s="49"/>
      <c r="N200" s="49"/>
      <c r="O200" s="49"/>
      <c r="P200" s="164"/>
      <c r="Q200" s="94"/>
      <c r="R200" s="111">
        <f t="shared" si="19"/>
        <v>0</v>
      </c>
      <c r="S200" s="140"/>
    </row>
    <row r="201" spans="2:19" s="19" customFormat="1" hidden="1">
      <c r="B201" s="9"/>
      <c r="C201" s="41"/>
      <c r="D201" s="42">
        <v>4502</v>
      </c>
      <c r="E201" s="58" t="s">
        <v>118</v>
      </c>
      <c r="F201" s="48"/>
      <c r="G201" s="49"/>
      <c r="H201" s="49"/>
      <c r="I201" s="49"/>
      <c r="J201" s="49">
        <v>268945.39</v>
      </c>
      <c r="K201" s="49">
        <v>494889.93</v>
      </c>
      <c r="L201" s="49"/>
      <c r="M201" s="49"/>
      <c r="N201" s="49"/>
      <c r="O201" s="49"/>
      <c r="P201" s="164"/>
      <c r="Q201" s="94"/>
      <c r="R201" s="111">
        <f t="shared" si="19"/>
        <v>0</v>
      </c>
      <c r="S201" s="140"/>
    </row>
    <row r="202" spans="2:19" s="19" customFormat="1">
      <c r="C202" s="41"/>
      <c r="D202" s="97">
        <v>4370</v>
      </c>
      <c r="E202" s="43" t="s">
        <v>91</v>
      </c>
      <c r="F202" s="48"/>
      <c r="G202" s="45"/>
      <c r="H202" s="51"/>
      <c r="I202" s="51"/>
      <c r="J202" s="51"/>
      <c r="K202" s="49"/>
      <c r="L202" s="49">
        <v>315</v>
      </c>
      <c r="M202" s="49">
        <v>399720.64</v>
      </c>
      <c r="N202" s="49">
        <v>66379.360000000001</v>
      </c>
      <c r="O202" s="49">
        <v>0</v>
      </c>
      <c r="P202" s="164">
        <v>0</v>
      </c>
      <c r="Q202" s="125">
        <v>0</v>
      </c>
      <c r="R202" s="111">
        <f t="shared" si="19"/>
        <v>0</v>
      </c>
      <c r="S202" s="140">
        <v>0</v>
      </c>
    </row>
    <row r="203" spans="2:19" s="19" customFormat="1" hidden="1">
      <c r="C203" s="41"/>
      <c r="D203" s="97">
        <v>4390</v>
      </c>
      <c r="E203" s="58" t="s">
        <v>126</v>
      </c>
      <c r="F203" s="48"/>
      <c r="G203" s="45"/>
      <c r="H203" s="51"/>
      <c r="I203" s="51"/>
      <c r="J203" s="51"/>
      <c r="K203" s="49"/>
      <c r="L203" s="49">
        <v>6557.5</v>
      </c>
      <c r="M203" s="49"/>
      <c r="N203" s="49"/>
      <c r="O203" s="49"/>
      <c r="P203" s="164"/>
      <c r="Q203" s="125"/>
      <c r="R203" s="111">
        <f t="shared" si="19"/>
        <v>0</v>
      </c>
      <c r="S203" s="140"/>
    </row>
    <row r="204" spans="2:19" s="19" customFormat="1" hidden="1">
      <c r="C204" s="41"/>
      <c r="D204" s="97">
        <v>4500</v>
      </c>
      <c r="E204" s="58" t="s">
        <v>92</v>
      </c>
      <c r="F204" s="48"/>
      <c r="G204" s="45"/>
      <c r="H204" s="51"/>
      <c r="I204" s="51"/>
      <c r="J204" s="51"/>
      <c r="K204" s="49"/>
      <c r="L204" s="49">
        <v>117293.09</v>
      </c>
      <c r="M204" s="49">
        <v>-314101.21999999997</v>
      </c>
      <c r="N204" s="49"/>
      <c r="O204" s="49">
        <v>0</v>
      </c>
      <c r="P204" s="164">
        <v>0</v>
      </c>
      <c r="Q204" s="125">
        <v>0</v>
      </c>
      <c r="R204" s="111">
        <f t="shared" si="19"/>
        <v>0</v>
      </c>
      <c r="S204" s="140"/>
    </row>
    <row r="205" spans="2:19" s="19" customFormat="1" hidden="1">
      <c r="C205" s="41"/>
      <c r="D205" s="97">
        <v>4520</v>
      </c>
      <c r="E205" s="58" t="s">
        <v>123</v>
      </c>
      <c r="F205" s="48"/>
      <c r="G205" s="45"/>
      <c r="H205" s="51"/>
      <c r="I205" s="51"/>
      <c r="J205" s="51"/>
      <c r="K205" s="49">
        <v>2973.06</v>
      </c>
      <c r="L205" s="49">
        <v>2305854.48</v>
      </c>
      <c r="M205" s="49"/>
      <c r="N205" s="49"/>
      <c r="O205" s="49"/>
      <c r="P205" s="164"/>
      <c r="Q205" s="125"/>
      <c r="R205" s="111">
        <f t="shared" si="19"/>
        <v>0</v>
      </c>
      <c r="S205" s="140"/>
    </row>
    <row r="206" spans="2:19" s="19" customFormat="1">
      <c r="C206" s="41"/>
      <c r="D206" s="97">
        <v>4925</v>
      </c>
      <c r="E206" s="58" t="s">
        <v>93</v>
      </c>
      <c r="F206" s="48"/>
      <c r="G206" s="45"/>
      <c r="H206" s="51"/>
      <c r="I206" s="51"/>
      <c r="J206" s="51"/>
      <c r="K206" s="49"/>
      <c r="L206" s="49">
        <v>6291.56</v>
      </c>
      <c r="M206" s="49">
        <v>8279.2000000000007</v>
      </c>
      <c r="N206" s="49">
        <v>696.04</v>
      </c>
      <c r="O206" s="49">
        <v>0</v>
      </c>
      <c r="P206" s="164">
        <v>0</v>
      </c>
      <c r="Q206" s="125">
        <v>0</v>
      </c>
      <c r="R206" s="111">
        <f t="shared" si="19"/>
        <v>0</v>
      </c>
      <c r="S206" s="140">
        <v>0</v>
      </c>
    </row>
    <row r="207" spans="2:19">
      <c r="J207" s="15"/>
      <c r="K207" s="23"/>
      <c r="L207" s="23"/>
      <c r="M207" s="23"/>
      <c r="N207" s="23"/>
      <c r="O207" s="23"/>
      <c r="P207" s="112"/>
      <c r="Q207" s="67"/>
      <c r="R207" s="112"/>
      <c r="S207" s="139"/>
    </row>
    <row r="208" spans="2:19" s="116" customFormat="1" ht="15.75">
      <c r="B208" s="119" t="s">
        <v>35</v>
      </c>
      <c r="D208" s="120"/>
      <c r="F208" s="119"/>
      <c r="J208" s="117">
        <f t="shared" ref="J208:R208" si="20">SUM(J191:J207)</f>
        <v>7264382.3399999999</v>
      </c>
      <c r="K208" s="117">
        <f t="shared" si="20"/>
        <v>2046851.9000000001</v>
      </c>
      <c r="L208" s="117">
        <f t="shared" si="20"/>
        <v>4632483.0599999996</v>
      </c>
      <c r="M208" s="117">
        <f t="shared" si="20"/>
        <v>396403.14000000007</v>
      </c>
      <c r="N208" s="117">
        <f>SUM(N190:N206)</f>
        <v>411610.36</v>
      </c>
      <c r="O208" s="117">
        <f t="shared" si="20"/>
        <v>383943.76</v>
      </c>
      <c r="P208" s="118">
        <f t="shared" si="20"/>
        <v>361898.14999999997</v>
      </c>
      <c r="Q208" s="117">
        <f t="shared" si="20"/>
        <v>249752.59000000003</v>
      </c>
      <c r="R208" s="117">
        <f t="shared" si="20"/>
        <v>333003.45333333337</v>
      </c>
      <c r="S208" s="117">
        <f>SUM(S191:S205)</f>
        <v>1045600</v>
      </c>
    </row>
    <row r="209" spans="2:19">
      <c r="J209" s="15"/>
      <c r="K209" s="23"/>
      <c r="L209" s="23"/>
      <c r="M209" s="23"/>
      <c r="N209" s="23"/>
      <c r="O209" s="23"/>
      <c r="P209" s="112"/>
      <c r="Q209" s="67"/>
      <c r="R209" s="112"/>
      <c r="S209" s="139"/>
    </row>
    <row r="210" spans="2:19">
      <c r="B210" s="29" t="s">
        <v>36</v>
      </c>
      <c r="J210" s="15"/>
      <c r="K210" s="23"/>
      <c r="L210" s="23"/>
      <c r="M210" s="23"/>
      <c r="N210" s="23"/>
      <c r="O210" s="23"/>
      <c r="P210" s="112"/>
      <c r="Q210" s="67"/>
      <c r="R210" s="112"/>
      <c r="S210" s="139"/>
    </row>
    <row r="211" spans="2:19">
      <c r="C211" s="47"/>
      <c r="D211" s="64">
        <v>6375</v>
      </c>
      <c r="E211" s="43" t="s">
        <v>95</v>
      </c>
      <c r="F211" s="45"/>
      <c r="G211" s="45"/>
      <c r="H211" s="45"/>
      <c r="I211" s="45"/>
      <c r="J211" s="51"/>
      <c r="K211" s="49"/>
      <c r="L211" s="49"/>
      <c r="M211" s="49"/>
      <c r="N211" s="49"/>
      <c r="O211" s="49">
        <v>185726.77</v>
      </c>
      <c r="P211" s="165"/>
      <c r="Q211" s="66">
        <v>78085</v>
      </c>
      <c r="R211" s="111">
        <v>80000</v>
      </c>
      <c r="S211" s="140">
        <v>80000</v>
      </c>
    </row>
    <row r="212" spans="2:19">
      <c r="B212" s="9"/>
      <c r="C212" s="41"/>
      <c r="D212" s="42">
        <v>6582</v>
      </c>
      <c r="E212" s="43" t="s">
        <v>82</v>
      </c>
      <c r="F212" s="48"/>
      <c r="G212" s="51"/>
      <c r="H212" s="51"/>
      <c r="I212" s="51"/>
      <c r="J212" s="51"/>
      <c r="K212" s="49"/>
      <c r="L212" s="49"/>
      <c r="M212" s="55"/>
      <c r="N212" s="55"/>
      <c r="O212" s="49">
        <v>5000</v>
      </c>
      <c r="P212" s="164">
        <v>0</v>
      </c>
      <c r="Q212" s="66">
        <v>0</v>
      </c>
      <c r="R212" s="111">
        <f t="shared" ref="R212:R234" si="21">SUM(Q212/9)*12</f>
        <v>0</v>
      </c>
      <c r="S212" s="140">
        <v>0</v>
      </c>
    </row>
    <row r="213" spans="2:19">
      <c r="B213" s="9"/>
      <c r="C213" s="70"/>
      <c r="D213" s="95">
        <v>6140</v>
      </c>
      <c r="E213" s="73" t="s">
        <v>205</v>
      </c>
      <c r="F213" s="74">
        <v>11158.48</v>
      </c>
      <c r="G213" s="76"/>
      <c r="H213" s="76">
        <v>7247.28</v>
      </c>
      <c r="I213" s="76">
        <v>0</v>
      </c>
      <c r="J213" s="76">
        <v>9365.7199999999993</v>
      </c>
      <c r="K213" s="75" t="s">
        <v>47</v>
      </c>
      <c r="L213" s="75">
        <v>360</v>
      </c>
      <c r="M213" s="81"/>
      <c r="N213" s="81">
        <v>9920</v>
      </c>
      <c r="O213" s="75">
        <v>0</v>
      </c>
      <c r="P213" s="167">
        <v>9000</v>
      </c>
      <c r="Q213" s="80">
        <v>9780</v>
      </c>
      <c r="R213" s="111">
        <f t="shared" si="21"/>
        <v>13040</v>
      </c>
      <c r="S213" s="140">
        <v>0</v>
      </c>
    </row>
    <row r="214" spans="2:19" s="19" customFormat="1" hidden="1">
      <c r="B214" s="9"/>
      <c r="C214" s="41"/>
      <c r="D214" s="97">
        <v>6095</v>
      </c>
      <c r="E214" s="43" t="s">
        <v>94</v>
      </c>
      <c r="F214" s="51"/>
      <c r="G214" s="45"/>
      <c r="H214" s="51"/>
      <c r="I214" s="51"/>
      <c r="J214" s="51"/>
      <c r="K214" s="49"/>
      <c r="L214" s="49">
        <v>6291.56</v>
      </c>
      <c r="M214" s="49">
        <v>8279.2000000000007</v>
      </c>
      <c r="N214" s="98"/>
      <c r="O214" s="49"/>
      <c r="P214" s="164"/>
      <c r="Q214" s="66">
        <v>0</v>
      </c>
      <c r="R214" s="111">
        <f t="shared" si="21"/>
        <v>0</v>
      </c>
      <c r="S214" s="140"/>
    </row>
    <row r="215" spans="2:19" s="19" customFormat="1">
      <c r="B215" s="9"/>
      <c r="C215" s="41"/>
      <c r="D215" s="64">
        <v>6581</v>
      </c>
      <c r="E215" s="43" t="s">
        <v>77</v>
      </c>
      <c r="F215" s="51"/>
      <c r="G215" s="45"/>
      <c r="H215" s="51"/>
      <c r="I215" s="51"/>
      <c r="J215" s="51"/>
      <c r="K215" s="49"/>
      <c r="L215" s="49"/>
      <c r="M215" s="49"/>
      <c r="N215" s="98"/>
      <c r="O215" s="49"/>
      <c r="P215" s="164"/>
      <c r="Q215" s="66"/>
      <c r="R215" s="111">
        <f t="shared" si="21"/>
        <v>0</v>
      </c>
      <c r="S215" s="140">
        <v>20000</v>
      </c>
    </row>
    <row r="216" spans="2:19" s="19" customFormat="1" hidden="1">
      <c r="B216" s="9"/>
      <c r="C216" s="41"/>
      <c r="D216" s="42">
        <v>6575</v>
      </c>
      <c r="E216" s="43" t="s">
        <v>212</v>
      </c>
      <c r="F216" s="48"/>
      <c r="G216" s="45"/>
      <c r="H216" s="51"/>
      <c r="I216" s="51"/>
      <c r="J216" s="51"/>
      <c r="K216" s="49"/>
      <c r="L216" s="49"/>
      <c r="M216" s="49"/>
      <c r="N216" s="49"/>
      <c r="O216" s="49"/>
      <c r="P216" s="164">
        <v>0</v>
      </c>
      <c r="Q216" s="66">
        <v>0</v>
      </c>
      <c r="R216" s="111">
        <f t="shared" si="21"/>
        <v>0</v>
      </c>
      <c r="S216" s="140"/>
    </row>
    <row r="217" spans="2:19" s="19" customFormat="1" hidden="1">
      <c r="B217" s="9"/>
      <c r="C217" s="41"/>
      <c r="D217" s="97">
        <v>6602</v>
      </c>
      <c r="E217" s="43" t="s">
        <v>96</v>
      </c>
      <c r="F217" s="48"/>
      <c r="G217" s="45"/>
      <c r="H217" s="51"/>
      <c r="I217" s="51"/>
      <c r="J217" s="51"/>
      <c r="K217" s="49"/>
      <c r="L217" s="49">
        <v>12277.35</v>
      </c>
      <c r="M217" s="49">
        <v>-447684.12</v>
      </c>
      <c r="N217" s="49"/>
      <c r="O217" s="49">
        <v>0</v>
      </c>
      <c r="P217" s="164">
        <v>0</v>
      </c>
      <c r="Q217" s="66">
        <v>0</v>
      </c>
      <c r="R217" s="111">
        <f t="shared" si="21"/>
        <v>0</v>
      </c>
      <c r="S217" s="140"/>
    </row>
    <row r="218" spans="2:19" s="19" customFormat="1" hidden="1">
      <c r="B218" s="9"/>
      <c r="C218" s="41"/>
      <c r="D218" s="97">
        <v>6588</v>
      </c>
      <c r="E218" s="58" t="s">
        <v>127</v>
      </c>
      <c r="F218" s="48"/>
      <c r="G218" s="45"/>
      <c r="H218" s="51"/>
      <c r="I218" s="51"/>
      <c r="J218" s="51"/>
      <c r="K218" s="49"/>
      <c r="L218" s="49">
        <v>6557.5</v>
      </c>
      <c r="M218" s="49"/>
      <c r="N218" s="49"/>
      <c r="O218" s="49"/>
      <c r="P218" s="164">
        <v>0</v>
      </c>
      <c r="Q218" s="66">
        <v>0</v>
      </c>
      <c r="R218" s="111">
        <f t="shared" si="21"/>
        <v>0</v>
      </c>
      <c r="S218" s="140"/>
    </row>
    <row r="219" spans="2:19" s="19" customFormat="1">
      <c r="B219" s="9"/>
      <c r="C219" s="41"/>
      <c r="D219" s="97">
        <v>6579</v>
      </c>
      <c r="E219" s="58" t="s">
        <v>213</v>
      </c>
      <c r="F219" s="48"/>
      <c r="G219" s="45"/>
      <c r="H219" s="51"/>
      <c r="I219" s="51"/>
      <c r="J219" s="51">
        <v>6335.02</v>
      </c>
      <c r="K219" s="49"/>
      <c r="L219" s="49"/>
      <c r="M219" s="49"/>
      <c r="N219" s="49"/>
      <c r="O219" s="49"/>
      <c r="P219" s="164">
        <v>0</v>
      </c>
      <c r="Q219" s="125">
        <v>0</v>
      </c>
      <c r="R219" s="111">
        <f t="shared" si="21"/>
        <v>0</v>
      </c>
      <c r="S219" s="140">
        <v>10000</v>
      </c>
    </row>
    <row r="220" spans="2:19" s="19" customFormat="1" hidden="1">
      <c r="B220" s="9"/>
      <c r="C220" s="41"/>
      <c r="D220" s="97">
        <v>6579</v>
      </c>
      <c r="E220" s="58" t="s">
        <v>120</v>
      </c>
      <c r="F220" s="48"/>
      <c r="G220" s="45"/>
      <c r="H220" s="51"/>
      <c r="I220" s="51"/>
      <c r="J220" s="51">
        <v>8094.73</v>
      </c>
      <c r="K220" s="49">
        <v>506348.49</v>
      </c>
      <c r="L220" s="49">
        <v>3987.9</v>
      </c>
      <c r="M220" s="49"/>
      <c r="N220" s="49"/>
      <c r="O220" s="49"/>
      <c r="P220" s="164">
        <v>0</v>
      </c>
      <c r="Q220" s="125">
        <v>0</v>
      </c>
      <c r="R220" s="111">
        <f t="shared" si="21"/>
        <v>0</v>
      </c>
      <c r="S220" s="140"/>
    </row>
    <row r="221" spans="2:19" s="19" customFormat="1" hidden="1">
      <c r="B221" s="9"/>
      <c r="C221" s="41"/>
      <c r="D221" s="97">
        <v>6597</v>
      </c>
      <c r="E221" s="58" t="s">
        <v>218</v>
      </c>
      <c r="F221" s="48"/>
      <c r="G221" s="45"/>
      <c r="H221" s="51"/>
      <c r="I221" s="51"/>
      <c r="J221" s="51">
        <v>131.25</v>
      </c>
      <c r="K221" s="49">
        <v>6017.07</v>
      </c>
      <c r="L221" s="49"/>
      <c r="M221" s="49"/>
      <c r="N221" s="49"/>
      <c r="O221" s="49"/>
      <c r="P221" s="164">
        <v>0</v>
      </c>
      <c r="Q221" s="125">
        <v>0</v>
      </c>
      <c r="R221" s="111">
        <f t="shared" si="21"/>
        <v>0</v>
      </c>
      <c r="S221" s="140"/>
    </row>
    <row r="222" spans="2:19" s="19" customFormat="1" hidden="1">
      <c r="B222" s="9"/>
      <c r="C222" s="41"/>
      <c r="D222" s="97">
        <v>6594</v>
      </c>
      <c r="E222" s="58" t="s">
        <v>125</v>
      </c>
      <c r="F222" s="48"/>
      <c r="G222" s="45"/>
      <c r="H222" s="51"/>
      <c r="I222" s="51"/>
      <c r="J222" s="51"/>
      <c r="K222" s="49">
        <v>8175297.3600000003</v>
      </c>
      <c r="L222" s="49">
        <v>156900.34</v>
      </c>
      <c r="M222" s="49"/>
      <c r="N222" s="49"/>
      <c r="O222" s="49"/>
      <c r="P222" s="164">
        <v>0</v>
      </c>
      <c r="Q222" s="125">
        <v>0</v>
      </c>
      <c r="R222" s="111">
        <f t="shared" si="21"/>
        <v>0</v>
      </c>
      <c r="S222" s="140"/>
    </row>
    <row r="223" spans="2:19" s="19" customFormat="1" hidden="1">
      <c r="B223" s="9"/>
      <c r="C223" s="41"/>
      <c r="D223" s="97">
        <v>6598</v>
      </c>
      <c r="E223" s="58" t="s">
        <v>121</v>
      </c>
      <c r="F223" s="48"/>
      <c r="G223" s="45"/>
      <c r="H223" s="51"/>
      <c r="I223" s="51"/>
      <c r="J223" s="51">
        <v>115140.3</v>
      </c>
      <c r="K223" s="49">
        <v>9806098.25</v>
      </c>
      <c r="L223" s="49">
        <v>2559567.2200000002</v>
      </c>
      <c r="M223" s="49"/>
      <c r="N223" s="49"/>
      <c r="O223" s="49"/>
      <c r="P223" s="164">
        <v>0</v>
      </c>
      <c r="Q223" s="125">
        <v>0</v>
      </c>
      <c r="R223" s="111">
        <f t="shared" si="21"/>
        <v>0</v>
      </c>
      <c r="S223" s="140"/>
    </row>
    <row r="224" spans="2:19" s="19" customFormat="1" hidden="1">
      <c r="B224" s="9"/>
      <c r="C224" s="41"/>
      <c r="D224" s="97">
        <v>6599</v>
      </c>
      <c r="E224" s="58" t="s">
        <v>122</v>
      </c>
      <c r="F224" s="48"/>
      <c r="G224" s="45"/>
      <c r="H224" s="51"/>
      <c r="I224" s="51"/>
      <c r="J224" s="51">
        <v>-8086.93</v>
      </c>
      <c r="K224" s="49">
        <v>457552.59</v>
      </c>
      <c r="L224" s="49">
        <v>1871110.54</v>
      </c>
      <c r="M224" s="49"/>
      <c r="N224" s="49"/>
      <c r="O224" s="49"/>
      <c r="P224" s="164">
        <v>0</v>
      </c>
      <c r="Q224" s="125">
        <v>0</v>
      </c>
      <c r="R224" s="111">
        <f t="shared" si="21"/>
        <v>0</v>
      </c>
      <c r="S224" s="140"/>
    </row>
    <row r="225" spans="2:19" s="19" customFormat="1" hidden="1">
      <c r="B225" s="9"/>
      <c r="C225" s="41"/>
      <c r="D225" s="97">
        <v>6043</v>
      </c>
      <c r="E225" s="58" t="s">
        <v>124</v>
      </c>
      <c r="F225" s="48"/>
      <c r="G225" s="45"/>
      <c r="H225" s="51"/>
      <c r="I225" s="51"/>
      <c r="J225" s="51"/>
      <c r="K225" s="49">
        <v>100000</v>
      </c>
      <c r="L225" s="49"/>
      <c r="M225" s="49"/>
      <c r="N225" s="49"/>
      <c r="O225" s="49"/>
      <c r="P225" s="164">
        <v>0</v>
      </c>
      <c r="Q225" s="125">
        <v>0</v>
      </c>
      <c r="R225" s="111">
        <f t="shared" si="21"/>
        <v>0</v>
      </c>
      <c r="S225" s="140"/>
    </row>
    <row r="226" spans="2:19" s="19" customFormat="1">
      <c r="B226" s="9"/>
      <c r="C226" s="41"/>
      <c r="D226" s="97">
        <v>6584</v>
      </c>
      <c r="E226" s="58" t="s">
        <v>214</v>
      </c>
      <c r="F226" s="48"/>
      <c r="G226" s="45"/>
      <c r="H226" s="51"/>
      <c r="I226" s="51"/>
      <c r="J226" s="51"/>
      <c r="K226" s="49"/>
      <c r="L226" s="49"/>
      <c r="M226" s="49">
        <v>0</v>
      </c>
      <c r="N226" s="49">
        <v>0</v>
      </c>
      <c r="O226" s="49">
        <v>6000</v>
      </c>
      <c r="P226" s="164">
        <v>6000</v>
      </c>
      <c r="Q226" s="125">
        <v>0</v>
      </c>
      <c r="R226" s="111">
        <f t="shared" si="21"/>
        <v>0</v>
      </c>
      <c r="S226" s="140">
        <v>6000</v>
      </c>
    </row>
    <row r="227" spans="2:19" hidden="1">
      <c r="B227" s="9"/>
      <c r="C227" s="99"/>
      <c r="D227" s="100">
        <v>4950</v>
      </c>
      <c r="E227" s="101" t="s">
        <v>68</v>
      </c>
      <c r="F227" s="102"/>
      <c r="G227" s="102"/>
      <c r="H227" s="102"/>
      <c r="I227" s="102"/>
      <c r="J227" s="102"/>
      <c r="K227" s="103"/>
      <c r="L227" s="103">
        <v>-29018.14</v>
      </c>
      <c r="M227" s="103"/>
      <c r="N227" s="108"/>
      <c r="O227" s="108"/>
      <c r="P227" s="169">
        <v>0</v>
      </c>
      <c r="Q227" s="109">
        <v>0</v>
      </c>
      <c r="R227" s="111">
        <f t="shared" si="21"/>
        <v>0</v>
      </c>
      <c r="S227" s="140"/>
    </row>
    <row r="228" spans="2:19" hidden="1">
      <c r="B228" s="9"/>
      <c r="C228" s="41"/>
      <c r="D228" s="42">
        <v>6589</v>
      </c>
      <c r="E228" s="41" t="s">
        <v>26</v>
      </c>
      <c r="F228" s="48"/>
      <c r="G228" s="51"/>
      <c r="H228" s="51"/>
      <c r="I228" s="51"/>
      <c r="J228" s="51"/>
      <c r="K228" s="49"/>
      <c r="L228" s="49"/>
      <c r="M228" s="55"/>
      <c r="N228" s="55"/>
      <c r="O228" s="49"/>
      <c r="P228" s="164"/>
      <c r="Q228" s="66">
        <v>0</v>
      </c>
      <c r="R228" s="111">
        <f t="shared" si="21"/>
        <v>0</v>
      </c>
      <c r="S228" s="140"/>
    </row>
    <row r="229" spans="2:19" hidden="1">
      <c r="B229" s="9"/>
      <c r="C229" s="41"/>
      <c r="D229" s="42">
        <v>6590</v>
      </c>
      <c r="E229" s="41" t="s">
        <v>48</v>
      </c>
      <c r="F229" s="48"/>
      <c r="G229" s="51"/>
      <c r="H229" s="51"/>
      <c r="I229" s="51"/>
      <c r="J229" s="51"/>
      <c r="K229" s="49"/>
      <c r="L229" s="49"/>
      <c r="M229" s="55"/>
      <c r="N229" s="55"/>
      <c r="O229" s="49"/>
      <c r="P229" s="164"/>
      <c r="Q229" s="66">
        <v>0</v>
      </c>
      <c r="R229" s="111">
        <f t="shared" si="21"/>
        <v>0</v>
      </c>
      <c r="S229" s="140"/>
    </row>
    <row r="230" spans="2:19" hidden="1">
      <c r="B230" s="9"/>
      <c r="C230" s="41"/>
      <c r="D230" s="42">
        <v>6592</v>
      </c>
      <c r="E230" s="57" t="s">
        <v>53</v>
      </c>
      <c r="F230" s="48"/>
      <c r="G230" s="51"/>
      <c r="H230" s="51"/>
      <c r="I230" s="51"/>
      <c r="J230" s="51"/>
      <c r="K230" s="49"/>
      <c r="L230" s="49"/>
      <c r="M230" s="55"/>
      <c r="N230" s="55"/>
      <c r="O230" s="49"/>
      <c r="P230" s="164"/>
      <c r="Q230" s="66">
        <v>0</v>
      </c>
      <c r="R230" s="111">
        <f t="shared" si="21"/>
        <v>0</v>
      </c>
      <c r="S230" s="140"/>
    </row>
    <row r="231" spans="2:19" hidden="1">
      <c r="B231" s="9"/>
      <c r="C231" s="41"/>
      <c r="D231" s="42">
        <v>6593</v>
      </c>
      <c r="E231" s="57" t="s">
        <v>54</v>
      </c>
      <c r="F231" s="48">
        <v>7374.32</v>
      </c>
      <c r="G231" s="51"/>
      <c r="H231" s="51"/>
      <c r="I231" s="51"/>
      <c r="J231" s="51"/>
      <c r="K231" s="49"/>
      <c r="L231" s="49"/>
      <c r="M231" s="55"/>
      <c r="N231" s="55"/>
      <c r="O231" s="49"/>
      <c r="P231" s="164"/>
      <c r="Q231" s="66">
        <v>0</v>
      </c>
      <c r="R231" s="111">
        <f t="shared" si="21"/>
        <v>0</v>
      </c>
      <c r="S231" s="140"/>
    </row>
    <row r="232" spans="2:19" ht="12.75" hidden="1" customHeight="1">
      <c r="B232" s="9"/>
      <c r="C232" s="41"/>
      <c r="D232" s="42">
        <v>6190</v>
      </c>
      <c r="E232" s="41" t="s">
        <v>50</v>
      </c>
      <c r="F232" s="48"/>
      <c r="G232" s="51"/>
      <c r="H232" s="51"/>
      <c r="I232" s="51"/>
      <c r="J232" s="51"/>
      <c r="K232" s="49">
        <v>115.8</v>
      </c>
      <c r="L232" s="49"/>
      <c r="M232" s="55"/>
      <c r="N232" s="55"/>
      <c r="O232" s="49"/>
      <c r="P232" s="164"/>
      <c r="Q232" s="66">
        <v>0</v>
      </c>
      <c r="R232" s="111">
        <f t="shared" si="21"/>
        <v>0</v>
      </c>
      <c r="S232" s="140"/>
    </row>
    <row r="233" spans="2:19" ht="12.75" customHeight="1">
      <c r="B233" s="9"/>
      <c r="C233" s="41"/>
      <c r="D233" s="42">
        <v>6103</v>
      </c>
      <c r="E233" s="43" t="s">
        <v>219</v>
      </c>
      <c r="F233" s="47"/>
      <c r="G233" s="51"/>
      <c r="H233" s="51"/>
      <c r="I233" s="51"/>
      <c r="J233" s="51"/>
      <c r="K233" s="49"/>
      <c r="L233" s="49"/>
      <c r="M233" s="55">
        <v>0</v>
      </c>
      <c r="N233" s="55">
        <v>0</v>
      </c>
      <c r="O233" s="49"/>
      <c r="P233" s="164">
        <v>0</v>
      </c>
      <c r="Q233" s="66">
        <v>0</v>
      </c>
      <c r="R233" s="111">
        <f t="shared" si="21"/>
        <v>0</v>
      </c>
      <c r="S233" s="140">
        <v>10000</v>
      </c>
    </row>
    <row r="234" spans="2:19">
      <c r="B234" s="9"/>
      <c r="C234" s="41"/>
      <c r="D234" s="42">
        <v>6104</v>
      </c>
      <c r="E234" s="50" t="s">
        <v>44</v>
      </c>
      <c r="F234" s="48"/>
      <c r="G234" s="51"/>
      <c r="H234" s="51"/>
      <c r="I234" s="51"/>
      <c r="J234" s="51"/>
      <c r="K234" s="49"/>
      <c r="L234" s="49">
        <v>0</v>
      </c>
      <c r="M234" s="55">
        <v>0</v>
      </c>
      <c r="N234" s="55">
        <v>0</v>
      </c>
      <c r="O234" s="49"/>
      <c r="P234" s="164">
        <v>0</v>
      </c>
      <c r="Q234" s="66">
        <v>0</v>
      </c>
      <c r="R234" s="111">
        <f t="shared" si="21"/>
        <v>0</v>
      </c>
      <c r="S234" s="140">
        <v>3000</v>
      </c>
    </row>
    <row r="235" spans="2:19" hidden="1">
      <c r="B235" s="9"/>
      <c r="C235" s="149"/>
      <c r="D235" s="42">
        <v>6250</v>
      </c>
      <c r="E235" s="41" t="s">
        <v>19</v>
      </c>
      <c r="F235" s="48">
        <v>2700</v>
      </c>
      <c r="G235" s="49"/>
      <c r="H235" s="49">
        <v>359.61</v>
      </c>
      <c r="I235" s="49"/>
      <c r="J235" s="49"/>
      <c r="K235" s="49"/>
      <c r="L235" s="49"/>
      <c r="M235" s="55"/>
      <c r="N235" s="55">
        <v>0</v>
      </c>
      <c r="O235" s="49"/>
      <c r="P235" s="164">
        <v>0</v>
      </c>
      <c r="Q235" s="66">
        <v>0</v>
      </c>
      <c r="R235" s="89"/>
      <c r="S235" s="140"/>
    </row>
    <row r="236" spans="2:19" hidden="1">
      <c r="B236" s="9"/>
      <c r="C236" s="149"/>
      <c r="D236" s="42">
        <v>6255</v>
      </c>
      <c r="E236" s="41" t="s">
        <v>20</v>
      </c>
      <c r="F236" s="48">
        <v>1650</v>
      </c>
      <c r="G236" s="49"/>
      <c r="H236" s="49"/>
      <c r="I236" s="49"/>
      <c r="J236" s="49"/>
      <c r="K236" s="49"/>
      <c r="L236" s="49"/>
      <c r="M236" s="55"/>
      <c r="N236" s="55">
        <v>0</v>
      </c>
      <c r="O236" s="49"/>
      <c r="P236" s="164">
        <v>0</v>
      </c>
      <c r="Q236" s="66">
        <v>0</v>
      </c>
      <c r="R236" s="89"/>
      <c r="S236" s="140"/>
    </row>
    <row r="237" spans="2:19">
      <c r="B237" s="9"/>
      <c r="C237" s="9"/>
      <c r="D237" s="13"/>
      <c r="E237" s="9"/>
      <c r="F237" s="12"/>
      <c r="G237" s="22"/>
      <c r="H237" s="22"/>
      <c r="I237" s="22"/>
      <c r="J237" s="22"/>
      <c r="K237" s="22"/>
      <c r="L237" s="22"/>
      <c r="M237" s="39"/>
      <c r="N237" s="39"/>
      <c r="O237" s="22"/>
      <c r="P237" s="168"/>
      <c r="Q237" s="82"/>
      <c r="R237" s="92"/>
      <c r="S237" s="141"/>
    </row>
    <row r="238" spans="2:19">
      <c r="B238" s="29" t="s">
        <v>208</v>
      </c>
      <c r="C238" s="9"/>
      <c r="D238" s="13"/>
      <c r="E238" s="29"/>
      <c r="F238" s="12"/>
      <c r="G238" s="22"/>
      <c r="H238" s="22"/>
      <c r="I238" s="22"/>
      <c r="J238" s="22"/>
      <c r="K238" s="22"/>
      <c r="L238" s="22"/>
      <c r="M238" s="39"/>
      <c r="N238" s="39"/>
      <c r="O238" s="22"/>
      <c r="P238" s="168"/>
      <c r="Q238" s="82"/>
      <c r="R238" s="92"/>
      <c r="S238" s="139"/>
    </row>
    <row r="239" spans="2:19">
      <c r="B239" s="9"/>
      <c r="C239" s="41"/>
      <c r="D239" s="64"/>
      <c r="E239" s="41" t="s">
        <v>15</v>
      </c>
      <c r="F239" s="48">
        <v>75934.039999999994</v>
      </c>
      <c r="G239" s="51">
        <v>80761.88</v>
      </c>
      <c r="H239" s="51">
        <v>21161.73</v>
      </c>
      <c r="I239" s="51">
        <v>22445.1</v>
      </c>
      <c r="J239" s="51">
        <v>21200.2</v>
      </c>
      <c r="K239" s="49">
        <v>25764.77</v>
      </c>
      <c r="L239" s="49">
        <v>193377.65</v>
      </c>
      <c r="M239" s="55">
        <v>242356.2</v>
      </c>
      <c r="N239" s="55">
        <v>142184.29999999999</v>
      </c>
      <c r="O239" s="49"/>
      <c r="P239" s="164">
        <v>121500</v>
      </c>
      <c r="Q239" s="88"/>
      <c r="R239" s="111">
        <f t="shared" ref="R239:R246" si="22">SUM(Q239/9)*12</f>
        <v>0</v>
      </c>
      <c r="S239" s="140"/>
    </row>
    <row r="240" spans="2:19">
      <c r="B240" s="9"/>
      <c r="C240" s="41"/>
      <c r="D240" s="64">
        <v>6720</v>
      </c>
      <c r="E240" s="43" t="s">
        <v>2</v>
      </c>
      <c r="F240" s="48"/>
      <c r="G240" s="51"/>
      <c r="H240" s="51"/>
      <c r="I240" s="51"/>
      <c r="J240" s="51"/>
      <c r="K240" s="49"/>
      <c r="L240" s="49"/>
      <c r="M240" s="55"/>
      <c r="N240" s="55">
        <v>111045.66</v>
      </c>
      <c r="O240" s="49"/>
      <c r="P240" s="164">
        <v>0</v>
      </c>
      <c r="Q240" s="66">
        <v>2905.75</v>
      </c>
      <c r="R240" s="111">
        <f t="shared" si="22"/>
        <v>3874.333333333333</v>
      </c>
      <c r="S240" s="140">
        <v>3000</v>
      </c>
    </row>
    <row r="241" spans="2:19">
      <c r="B241" s="9"/>
      <c r="C241" s="41"/>
      <c r="D241" s="64">
        <v>6707</v>
      </c>
      <c r="E241" s="43" t="s">
        <v>209</v>
      </c>
      <c r="F241" s="48"/>
      <c r="G241" s="51"/>
      <c r="H241" s="51"/>
      <c r="I241" s="51"/>
      <c r="J241" s="51"/>
      <c r="K241" s="49"/>
      <c r="L241" s="49"/>
      <c r="M241" s="55"/>
      <c r="N241" s="55"/>
      <c r="O241" s="49">
        <v>57712</v>
      </c>
      <c r="P241" s="164">
        <v>0</v>
      </c>
      <c r="Q241" s="66">
        <v>12894.71</v>
      </c>
      <c r="R241" s="111">
        <f t="shared" si="22"/>
        <v>17192.946666666667</v>
      </c>
      <c r="S241" s="140">
        <v>100000</v>
      </c>
    </row>
    <row r="242" spans="2:19">
      <c r="B242" s="9"/>
      <c r="C242" s="41"/>
      <c r="D242" s="64">
        <v>6710</v>
      </c>
      <c r="E242" s="43" t="s">
        <v>169</v>
      </c>
      <c r="F242" s="44"/>
      <c r="G242" s="45"/>
      <c r="H242" s="45"/>
      <c r="I242" s="45"/>
      <c r="J242" s="45"/>
      <c r="K242" s="46"/>
      <c r="L242" s="46"/>
      <c r="M242" s="46"/>
      <c r="N242" s="49"/>
      <c r="O242" s="49">
        <v>4857.13</v>
      </c>
      <c r="P242" s="164">
        <v>0</v>
      </c>
      <c r="Q242" s="66">
        <v>4821</v>
      </c>
      <c r="R242" s="111">
        <f t="shared" si="22"/>
        <v>6428</v>
      </c>
      <c r="S242" s="140">
        <v>10000</v>
      </c>
    </row>
    <row r="243" spans="2:19">
      <c r="B243" s="9"/>
      <c r="C243" s="41"/>
      <c r="D243" s="64">
        <v>6714</v>
      </c>
      <c r="E243" s="43" t="s">
        <v>199</v>
      </c>
      <c r="F243" s="44"/>
      <c r="G243" s="45"/>
      <c r="H243" s="45"/>
      <c r="I243" s="45"/>
      <c r="J243" s="45"/>
      <c r="K243" s="46"/>
      <c r="L243" s="46"/>
      <c r="M243" s="46"/>
      <c r="N243" s="49"/>
      <c r="O243" s="49">
        <v>12204.5</v>
      </c>
      <c r="P243" s="164">
        <v>0</v>
      </c>
      <c r="Q243" s="66">
        <v>0</v>
      </c>
      <c r="R243" s="111">
        <f t="shared" si="22"/>
        <v>0</v>
      </c>
      <c r="S243" s="140">
        <v>5000</v>
      </c>
    </row>
    <row r="244" spans="2:19">
      <c r="B244" s="9"/>
      <c r="C244" s="41"/>
      <c r="D244" s="64">
        <v>6715</v>
      </c>
      <c r="E244" s="43" t="s">
        <v>200</v>
      </c>
      <c r="F244" s="44"/>
      <c r="G244" s="45"/>
      <c r="H244" s="45"/>
      <c r="I244" s="45"/>
      <c r="J244" s="45"/>
      <c r="K244" s="46"/>
      <c r="L244" s="46"/>
      <c r="M244" s="46"/>
      <c r="N244" s="49"/>
      <c r="O244" s="49">
        <v>5288.25</v>
      </c>
      <c r="P244" s="164">
        <v>0</v>
      </c>
      <c r="Q244" s="66">
        <v>0</v>
      </c>
      <c r="R244" s="111">
        <f t="shared" si="22"/>
        <v>0</v>
      </c>
      <c r="S244" s="140">
        <v>20000</v>
      </c>
    </row>
    <row r="245" spans="2:19">
      <c r="B245" s="9"/>
      <c r="C245" s="41"/>
      <c r="D245" s="64">
        <v>6716</v>
      </c>
      <c r="E245" s="43" t="s">
        <v>30</v>
      </c>
      <c r="F245" s="44"/>
      <c r="G245" s="45"/>
      <c r="H245" s="45"/>
      <c r="I245" s="45"/>
      <c r="J245" s="45"/>
      <c r="K245" s="46"/>
      <c r="L245" s="46"/>
      <c r="M245" s="46"/>
      <c r="N245" s="49"/>
      <c r="O245" s="49">
        <v>16800</v>
      </c>
      <c r="P245" s="164">
        <v>0</v>
      </c>
      <c r="Q245" s="66">
        <v>0</v>
      </c>
      <c r="R245" s="111">
        <f t="shared" si="22"/>
        <v>0</v>
      </c>
      <c r="S245" s="140">
        <v>5000</v>
      </c>
    </row>
    <row r="246" spans="2:19">
      <c r="B246" s="9"/>
      <c r="C246" s="41"/>
      <c r="D246" s="64">
        <v>6717</v>
      </c>
      <c r="E246" s="43" t="s">
        <v>182</v>
      </c>
      <c r="F246" s="44"/>
      <c r="G246" s="45"/>
      <c r="H246" s="45"/>
      <c r="I246" s="45"/>
      <c r="J246" s="45"/>
      <c r="K246" s="46"/>
      <c r="L246" s="46"/>
      <c r="M246" s="46"/>
      <c r="N246" s="49">
        <v>8982</v>
      </c>
      <c r="O246" s="49"/>
      <c r="P246" s="164">
        <v>0</v>
      </c>
      <c r="Q246" s="66">
        <v>160</v>
      </c>
      <c r="R246" s="111">
        <f t="shared" si="22"/>
        <v>213.33333333333334</v>
      </c>
      <c r="S246" s="140">
        <v>0</v>
      </c>
    </row>
    <row r="247" spans="2:19">
      <c r="B247" s="9"/>
      <c r="C247" s="9"/>
      <c r="D247" s="13"/>
      <c r="E247" s="9"/>
      <c r="F247" s="12"/>
      <c r="G247" s="22"/>
      <c r="H247" s="22"/>
      <c r="I247" s="22"/>
      <c r="J247" s="22"/>
      <c r="K247" s="22"/>
      <c r="L247" s="22"/>
      <c r="M247" s="39"/>
      <c r="N247" s="39"/>
      <c r="O247" s="22"/>
      <c r="P247" s="92"/>
      <c r="Q247" s="82"/>
      <c r="R247" s="92"/>
      <c r="S247" s="141"/>
    </row>
    <row r="248" spans="2:19">
      <c r="B248" s="9"/>
      <c r="C248" s="9"/>
      <c r="D248" s="13"/>
      <c r="E248" s="9"/>
      <c r="F248" s="12"/>
      <c r="G248" s="22"/>
      <c r="H248" s="22"/>
      <c r="I248" s="22"/>
      <c r="J248" s="22"/>
      <c r="K248" s="22"/>
      <c r="L248" s="22"/>
      <c r="M248" s="39"/>
      <c r="N248" s="39"/>
      <c r="O248" s="22"/>
      <c r="P248" s="92"/>
      <c r="Q248" s="82"/>
      <c r="R248" s="92"/>
      <c r="S248" s="141"/>
    </row>
    <row r="249" spans="2:19">
      <c r="B249" s="9"/>
      <c r="C249" s="9"/>
      <c r="D249" s="13"/>
      <c r="E249" s="9"/>
      <c r="F249" s="12"/>
      <c r="G249" s="22"/>
      <c r="H249" s="22"/>
      <c r="I249" s="22"/>
      <c r="J249" s="22"/>
      <c r="K249" s="22"/>
      <c r="L249" s="22"/>
      <c r="M249" s="39"/>
      <c r="N249" s="39"/>
      <c r="O249" s="22"/>
      <c r="P249" s="92"/>
      <c r="Q249" s="82"/>
      <c r="R249" s="92"/>
      <c r="S249" s="141"/>
    </row>
    <row r="250" spans="2:19" s="116" customFormat="1" ht="15.75">
      <c r="B250" s="119" t="s">
        <v>37</v>
      </c>
      <c r="D250" s="120"/>
      <c r="F250" s="119"/>
      <c r="J250" s="117">
        <v>300824.18</v>
      </c>
      <c r="K250" s="118"/>
      <c r="L250" s="118"/>
      <c r="M250" s="118"/>
      <c r="N250" s="118">
        <f>SUM(N211:N236)</f>
        <v>9920</v>
      </c>
      <c r="O250" s="118">
        <f>SUM(O211:O236)</f>
        <v>196726.77</v>
      </c>
      <c r="P250" s="172">
        <v>416303.22</v>
      </c>
      <c r="Q250" s="126">
        <f>SUM(Q211:Q236)</f>
        <v>87865</v>
      </c>
      <c r="R250" s="175">
        <f>SUM(R211:R236)</f>
        <v>93040</v>
      </c>
      <c r="S250" s="117">
        <f>SUM(S211:S249)</f>
        <v>272000</v>
      </c>
    </row>
    <row r="251" spans="2:19">
      <c r="B251" s="9"/>
      <c r="C251" s="8"/>
      <c r="D251" s="10"/>
      <c r="E251" s="8"/>
      <c r="F251" s="7"/>
      <c r="J251" s="15"/>
      <c r="K251" s="23"/>
      <c r="L251" s="23"/>
      <c r="M251" s="23"/>
      <c r="N251" s="23"/>
      <c r="O251" s="23"/>
      <c r="P251" s="163"/>
      <c r="Q251" s="68"/>
      <c r="R251" s="90"/>
      <c r="S251" s="139"/>
    </row>
    <row r="252" spans="2:19" s="116" customFormat="1" ht="15.75">
      <c r="B252" s="119" t="s">
        <v>38</v>
      </c>
      <c r="D252" s="120"/>
      <c r="F252" s="119"/>
      <c r="J252" s="117">
        <v>25066939.969999999</v>
      </c>
      <c r="K252" s="118"/>
      <c r="L252" s="118"/>
      <c r="M252" s="118"/>
      <c r="N252" s="118">
        <v>-324924.7</v>
      </c>
      <c r="O252" s="118">
        <v>-3539384.21</v>
      </c>
      <c r="P252" s="172">
        <v>-54405.07</v>
      </c>
      <c r="Q252" s="127">
        <f>SUM(Q208-Q250)</f>
        <v>161887.59000000003</v>
      </c>
      <c r="R252" s="124">
        <f>SUM(R208-R250)</f>
        <v>239963.45333333337</v>
      </c>
      <c r="S252" s="144">
        <f>SUM(S208-S250)</f>
        <v>773600</v>
      </c>
    </row>
    <row r="253" spans="2:19">
      <c r="B253" s="9"/>
      <c r="C253" s="8"/>
      <c r="D253" s="10"/>
      <c r="E253" s="8"/>
      <c r="F253" s="7"/>
      <c r="J253" s="15"/>
      <c r="K253" s="23"/>
      <c r="L253" s="23"/>
      <c r="M253" s="23"/>
      <c r="N253" s="23"/>
      <c r="O253" s="23"/>
      <c r="P253" s="163"/>
      <c r="Q253" s="68"/>
      <c r="R253" s="90"/>
      <c r="S253" s="139"/>
    </row>
    <row r="254" spans="2:19" s="116" customFormat="1" ht="15.75">
      <c r="B254" s="119" t="s">
        <v>226</v>
      </c>
      <c r="D254" s="120"/>
      <c r="F254" s="119"/>
      <c r="J254" s="117">
        <v>24751905.93</v>
      </c>
      <c r="K254" s="118"/>
      <c r="L254" s="118"/>
      <c r="M254" s="118"/>
      <c r="N254" s="118">
        <v>-3984004.3</v>
      </c>
      <c r="O254" s="118">
        <v>-3817223.23</v>
      </c>
      <c r="P254" s="172">
        <v>-395579.68</v>
      </c>
      <c r="Q254" s="126">
        <v>-2706705.16</v>
      </c>
      <c r="R254" s="175">
        <f>SUM(R69-R184+R208-R250)</f>
        <v>163150.07333333278</v>
      </c>
      <c r="S254" s="117">
        <f>SUM(S69-S184+S208-S250)</f>
        <v>257417.47999999998</v>
      </c>
    </row>
    <row r="255" spans="2:19">
      <c r="B255" s="9"/>
      <c r="C255" s="8"/>
      <c r="D255" s="10"/>
      <c r="E255" s="8"/>
      <c r="F255" s="7"/>
      <c r="J255" s="15"/>
      <c r="K255" s="23"/>
      <c r="L255" s="23"/>
      <c r="M255" s="23"/>
      <c r="N255" s="23"/>
      <c r="O255" s="23"/>
      <c r="P255" s="163"/>
      <c r="Q255" s="67"/>
      <c r="R255" s="90"/>
    </row>
    <row r="256" spans="2:19" s="19" customFormat="1">
      <c r="B256" s="9"/>
      <c r="C256" s="9"/>
      <c r="D256" s="85"/>
      <c r="E256" s="2" t="s">
        <v>42</v>
      </c>
      <c r="F256" s="12">
        <v>267283.32</v>
      </c>
      <c r="G256" s="16">
        <v>266448.2</v>
      </c>
      <c r="H256" s="16">
        <v>171546.73</v>
      </c>
      <c r="I256" s="16">
        <v>138838.69</v>
      </c>
      <c r="J256" s="16">
        <v>110565.13</v>
      </c>
      <c r="K256" s="22">
        <v>96563.42</v>
      </c>
      <c r="L256" s="22">
        <v>3729618.13</v>
      </c>
      <c r="M256" s="39">
        <v>4146975.66</v>
      </c>
      <c r="N256" s="39">
        <v>3726601.2</v>
      </c>
      <c r="O256" s="22">
        <v>3726601.2</v>
      </c>
      <c r="P256" s="168">
        <v>3729525.45</v>
      </c>
      <c r="Q256" s="82">
        <v>2794950.9</v>
      </c>
      <c r="R256" s="91">
        <v>2794950.9</v>
      </c>
      <c r="S256" s="141">
        <v>2700000</v>
      </c>
    </row>
    <row r="257" spans="2:19">
      <c r="B257" s="9"/>
      <c r="C257" s="8"/>
      <c r="D257" s="10"/>
      <c r="E257" s="8"/>
      <c r="F257" s="7"/>
      <c r="O257" s="27"/>
      <c r="P257" s="173"/>
    </row>
    <row r="258" spans="2:19">
      <c r="B258" s="9"/>
      <c r="C258" s="8"/>
      <c r="D258" s="10"/>
      <c r="E258" s="8"/>
      <c r="F258" s="7"/>
      <c r="O258" s="27"/>
      <c r="P258" s="173"/>
    </row>
    <row r="259" spans="2:19">
      <c r="B259" s="2" t="s">
        <v>229</v>
      </c>
      <c r="C259" s="3"/>
      <c r="D259" s="147"/>
      <c r="E259" s="3"/>
      <c r="N259" s="23">
        <f>SUM(N254-N256)</f>
        <v>-7710605.5</v>
      </c>
      <c r="O259" s="23">
        <f t="shared" ref="O259:S259" si="23">SUM(O254-O256)</f>
        <v>-7543824.4299999997</v>
      </c>
      <c r="P259" s="174">
        <f t="shared" si="23"/>
        <v>-4125105.1300000004</v>
      </c>
      <c r="Q259" s="145">
        <f t="shared" si="23"/>
        <v>-5501656.0600000005</v>
      </c>
      <c r="R259" s="146">
        <f t="shared" si="23"/>
        <v>-2631800.8266666671</v>
      </c>
      <c r="S259" s="23">
        <f t="shared" si="23"/>
        <v>-2442582.52</v>
      </c>
    </row>
    <row r="260" spans="2:19">
      <c r="B260" s="9"/>
      <c r="C260" s="8"/>
      <c r="D260" s="10"/>
      <c r="E260" s="8"/>
      <c r="F260" s="7"/>
      <c r="O260" s="27"/>
    </row>
    <row r="261" spans="2:19" ht="13.5" thickBot="1">
      <c r="B261" s="9"/>
      <c r="C261" s="8"/>
      <c r="D261" s="10"/>
      <c r="E261" s="8"/>
      <c r="F261" s="7"/>
      <c r="N261" s="177"/>
      <c r="O261" s="177"/>
      <c r="P261" s="178"/>
      <c r="Q261" s="179"/>
      <c r="R261" s="178"/>
      <c r="S261" s="180"/>
    </row>
    <row r="262" spans="2:19" ht="13.5" thickTop="1">
      <c r="B262" s="9"/>
      <c r="C262" s="8"/>
      <c r="D262" s="10"/>
      <c r="E262" s="8"/>
      <c r="F262" s="7"/>
      <c r="O262" s="27"/>
    </row>
    <row r="263" spans="2:19">
      <c r="B263" s="9"/>
      <c r="C263" s="8"/>
      <c r="D263" s="10"/>
      <c r="E263" s="8"/>
      <c r="F263" s="7"/>
      <c r="O263" s="27"/>
    </row>
    <row r="264" spans="2:19" s="116" customFormat="1" ht="15.75">
      <c r="B264" s="119" t="s">
        <v>226</v>
      </c>
      <c r="D264" s="120"/>
      <c r="F264" s="119"/>
      <c r="J264" s="117">
        <v>24751905.93</v>
      </c>
      <c r="K264" s="118"/>
      <c r="L264" s="118"/>
      <c r="M264" s="118"/>
      <c r="N264" s="118">
        <v>-3984004.3</v>
      </c>
      <c r="O264" s="118">
        <v>-3817223.23</v>
      </c>
      <c r="P264" s="172">
        <v>-395579.68</v>
      </c>
      <c r="Q264" s="126">
        <v>-2706705.16</v>
      </c>
      <c r="R264" s="175">
        <v>163150.07</v>
      </c>
      <c r="S264" s="117">
        <v>257417.48</v>
      </c>
    </row>
    <row r="265" spans="2:19">
      <c r="B265" s="9"/>
      <c r="C265" s="8"/>
      <c r="D265" s="10"/>
      <c r="E265" s="8"/>
      <c r="F265" s="7"/>
      <c r="O265" s="27"/>
    </row>
    <row r="266" spans="2:19">
      <c r="B266" s="2" t="s">
        <v>227</v>
      </c>
      <c r="C266" s="3"/>
      <c r="D266" s="147"/>
      <c r="E266" s="3"/>
      <c r="F266" s="7"/>
      <c r="O266" s="27"/>
      <c r="S266" s="181">
        <v>182218.22</v>
      </c>
    </row>
    <row r="267" spans="2:19">
      <c r="B267" s="9"/>
      <c r="C267" s="8"/>
      <c r="D267" s="10"/>
      <c r="E267" s="8"/>
      <c r="F267" s="7"/>
      <c r="O267" s="27"/>
    </row>
    <row r="268" spans="2:19">
      <c r="B268" s="9"/>
      <c r="C268" s="8"/>
      <c r="D268" s="10"/>
      <c r="E268" s="8"/>
      <c r="F268" s="7"/>
      <c r="O268" s="27"/>
    </row>
    <row r="269" spans="2:19">
      <c r="B269" s="9"/>
      <c r="C269" s="3" t="s">
        <v>228</v>
      </c>
      <c r="D269" s="147"/>
      <c r="E269" s="3"/>
      <c r="F269" s="7"/>
      <c r="O269" s="27"/>
      <c r="S269" s="15">
        <f>SUM(S264-S266)</f>
        <v>75199.260000000009</v>
      </c>
    </row>
    <row r="270" spans="2:19">
      <c r="B270" s="9"/>
      <c r="C270" s="8"/>
      <c r="D270" s="10"/>
      <c r="E270" s="8"/>
      <c r="F270" s="7"/>
      <c r="O270" s="27"/>
    </row>
    <row r="271" spans="2:19">
      <c r="B271" s="9"/>
      <c r="C271" s="8"/>
      <c r="D271" s="10"/>
      <c r="E271" s="8"/>
      <c r="F271" s="7"/>
      <c r="O271" s="27"/>
    </row>
    <row r="272" spans="2:19">
      <c r="B272" s="9"/>
      <c r="C272" s="8"/>
      <c r="D272" s="10"/>
      <c r="E272" s="8"/>
      <c r="F272" s="7"/>
      <c r="O272" s="27"/>
    </row>
    <row r="273" spans="2:15">
      <c r="B273" s="9"/>
      <c r="C273" s="8"/>
      <c r="D273" s="10"/>
      <c r="E273" s="8"/>
      <c r="F273" s="7"/>
      <c r="O273" s="27"/>
    </row>
    <row r="274" spans="2:15">
      <c r="B274" s="9"/>
      <c r="C274" s="8"/>
      <c r="D274" s="10"/>
      <c r="E274" s="8"/>
      <c r="F274" s="7"/>
      <c r="O274" s="27"/>
    </row>
    <row r="275" spans="2:15">
      <c r="B275" s="9"/>
      <c r="C275" s="8"/>
      <c r="D275" s="10"/>
      <c r="E275" s="8"/>
      <c r="F275" s="7"/>
      <c r="O275" s="27"/>
    </row>
    <row r="276" spans="2:15">
      <c r="B276" s="9"/>
      <c r="C276" s="8"/>
      <c r="D276" s="10"/>
      <c r="E276" s="8"/>
      <c r="F276" s="7"/>
      <c r="O276" s="27"/>
    </row>
    <row r="277" spans="2:15">
      <c r="B277" s="9"/>
      <c r="C277" s="8"/>
      <c r="D277" s="10"/>
      <c r="E277" s="8"/>
      <c r="F277" s="7"/>
      <c r="O277" s="27"/>
    </row>
    <row r="278" spans="2:15">
      <c r="B278" s="9"/>
      <c r="C278" s="8"/>
      <c r="D278" s="10"/>
      <c r="E278" s="8"/>
      <c r="F278" s="7"/>
      <c r="O278" s="27"/>
    </row>
    <row r="279" spans="2:15">
      <c r="B279" s="9"/>
      <c r="C279" s="8"/>
      <c r="D279" s="10"/>
      <c r="E279" s="8"/>
      <c r="F279" s="7"/>
      <c r="O279" s="27"/>
    </row>
    <row r="280" spans="2:15">
      <c r="B280" s="9"/>
      <c r="C280" s="8"/>
      <c r="D280" s="10"/>
      <c r="E280" s="8"/>
      <c r="F280" s="7"/>
      <c r="O280" s="27"/>
    </row>
    <row r="281" spans="2:15">
      <c r="B281" s="9"/>
      <c r="C281" s="8"/>
      <c r="D281" s="10"/>
      <c r="E281" s="8"/>
      <c r="F281" s="7"/>
      <c r="O281" s="27"/>
    </row>
    <row r="282" spans="2:15">
      <c r="B282" s="9"/>
      <c r="C282" s="8"/>
      <c r="D282" s="10"/>
      <c r="E282" s="8"/>
      <c r="F282" s="7"/>
      <c r="O282" s="27"/>
    </row>
    <row r="283" spans="2:15">
      <c r="B283" s="9"/>
      <c r="C283" s="8"/>
      <c r="D283" s="10"/>
      <c r="E283" s="8"/>
      <c r="F283" s="7"/>
      <c r="O283" s="27"/>
    </row>
    <row r="284" spans="2:15">
      <c r="B284" s="9"/>
      <c r="C284" s="8"/>
      <c r="D284" s="10"/>
      <c r="E284" s="8"/>
      <c r="F284" s="7"/>
      <c r="O284" s="27"/>
    </row>
    <row r="285" spans="2:15">
      <c r="B285" s="9"/>
      <c r="C285" s="8"/>
      <c r="D285" s="10"/>
      <c r="E285" s="8"/>
      <c r="F285" s="7"/>
      <c r="O285" s="27"/>
    </row>
    <row r="286" spans="2:15">
      <c r="B286" s="9"/>
      <c r="C286" s="8"/>
      <c r="D286" s="10"/>
      <c r="E286" s="8"/>
      <c r="F286" s="7"/>
    </row>
    <row r="287" spans="2:15">
      <c r="B287" s="9"/>
      <c r="C287" s="8"/>
      <c r="D287" s="10"/>
      <c r="E287" s="8"/>
      <c r="F287" s="7"/>
    </row>
    <row r="288" spans="2:15">
      <c r="B288" s="9"/>
      <c r="C288" s="8"/>
      <c r="D288" s="10"/>
      <c r="E288" s="8"/>
      <c r="F288" s="7"/>
    </row>
    <row r="289" spans="2:6">
      <c r="B289" s="9"/>
      <c r="C289" s="8"/>
      <c r="D289" s="10"/>
      <c r="E289" s="8"/>
      <c r="F289" s="7"/>
    </row>
    <row r="290" spans="2:6">
      <c r="B290" s="9"/>
      <c r="C290" s="8"/>
      <c r="D290" s="10"/>
      <c r="E290" s="8"/>
      <c r="F290" s="7"/>
    </row>
    <row r="291" spans="2:6">
      <c r="B291" s="9"/>
      <c r="C291" s="8"/>
      <c r="D291" s="10"/>
      <c r="E291" s="8"/>
      <c r="F291" s="7"/>
    </row>
    <row r="292" spans="2:6">
      <c r="B292" s="9"/>
      <c r="C292" s="8"/>
      <c r="D292" s="10"/>
      <c r="E292" s="8"/>
      <c r="F292" s="7"/>
    </row>
    <row r="293" spans="2:6">
      <c r="B293" s="9"/>
      <c r="C293" s="8"/>
      <c r="D293" s="10"/>
      <c r="E293" s="8"/>
      <c r="F293" s="7"/>
    </row>
  </sheetData>
  <phoneticPr fontId="0" type="noConversion"/>
  <pageMargins left="0.2" right="0" top="0.75" bottom="0.75" header="0.3" footer="0.3"/>
  <pageSetup paperSize="3" orientation="landscape" copies="3" r:id="rId1"/>
  <headerFooter alignWithMargins="0">
    <oddFooter>&amp;L&amp;Z&amp;F
&amp;R&amp;P|&amp;N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Budgets</vt:lpstr>
      <vt:lpstr>Budgets!Print_Area</vt:lpstr>
      <vt:lpstr>Budgets!Print_Titles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Young</dc:creator>
  <cp:lastModifiedBy>tfansler</cp:lastModifiedBy>
  <cp:lastPrinted>2019-05-22T22:10:49Z</cp:lastPrinted>
  <dcterms:created xsi:type="dcterms:W3CDTF">2005-06-05T14:27:13Z</dcterms:created>
  <dcterms:modified xsi:type="dcterms:W3CDTF">2019-05-24T19:01:25Z</dcterms:modified>
</cp:coreProperties>
</file>