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64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Sheet1!$A:$G,Sheet1!$1:$2</definedName>
    <definedName name="QB_COLUMN_59200" localSheetId="1" hidden="1">Sheet1!#REF!</definedName>
    <definedName name="QB_COLUMN_62220" localSheetId="1" hidden="1">Sheet1!$L$2</definedName>
    <definedName name="QB_COLUMN_76210" localSheetId="1" hidden="1">Sheet1!$J$2</definedName>
    <definedName name="QB_COLUMN_76230" localSheetId="1" hidden="1">Sheet1!$N$2</definedName>
    <definedName name="QB_COLUMN_76240" localSheetId="1" hidden="1">Sheet1!$P$2</definedName>
    <definedName name="QB_DATA_0" localSheetId="1" hidden="1">Sheet1!$6:$6,Sheet1!$7:$7,Sheet1!#REF!,Sheet1!$8:$8,Sheet1!$9:$9,Sheet1!$10:$10,Sheet1!$11:$11,Sheet1!#REF!,Sheet1!#REF!,Sheet1!$12:$12,Sheet1!$13:$13,Sheet1!$14:$14,Sheet1!#REF!,Sheet1!$15:$15,Sheet1!#REF!,Sheet1!#REF!</definedName>
    <definedName name="QB_DATA_1" localSheetId="1" hidden="1">Sheet1!#REF!,Sheet1!#REF!,Sheet1!#REF!,Sheet1!#REF!,Sheet1!#REF!,Sheet1!#REF!,Sheet1!#REF!,Sheet1!$18:$18,Sheet1!#REF!,Sheet1!$19:$19,Sheet1!#REF!,Sheet1!$20:$20,Sheet1!#REF!,Sheet1!$21:$21,Sheet1!$22:$22,Sheet1!#REF!</definedName>
    <definedName name="QB_DATA_10" localSheetId="1" hidden="1">Sheet1!$141:$141,Sheet1!$142:$142,Sheet1!$143:$143,Sheet1!$144:$144,Sheet1!#REF!,Sheet1!#REF!,Sheet1!$147:$147,Sheet1!$148:$148,Sheet1!$149:$149,Sheet1!#REF!,Sheet1!$150:$150,Sheet1!#REF!,Sheet1!$151:$151,Sheet1!#REF!,Sheet1!$152:$152,Sheet1!#REF!</definedName>
    <definedName name="QB_DATA_11" localSheetId="1" hidden="1">Sheet1!#REF!</definedName>
    <definedName name="QB_DATA_2" localSheetId="1" hidden="1">Sheet1!$23:$23,Sheet1!#REF!,Sheet1!$26:$26,Sheet1!#REF!,Sheet1!$27:$27,Sheet1!$28:$28,Sheet1!$29:$29,Sheet1!$30:$30,Sheet1!$31:$31,Sheet1!#REF!,Sheet1!$34:$34,Sheet1!$35:$35,Sheet1!$36:$36,Sheet1!$37:$37,Sheet1!$40:$40,Sheet1!#REF!</definedName>
    <definedName name="QB_DATA_3" localSheetId="1" hidden="1">Sheet1!$42:$42,Sheet1!$43:$43,Sheet1!#REF!,Sheet1!#REF!,Sheet1!$46:$46,Sheet1!#REF!,Sheet1!$47:$47,Sheet1!$48:$48,Sheet1!#REF!,Sheet1!#REF!,Sheet1!#REF!,Sheet1!$49:$49,Sheet1!$50:$50,Sheet1!$54:$54,Sheet1!#REF!,Sheet1!#REF!</definedName>
    <definedName name="QB_DATA_4" localSheetId="1" hidden="1">Sheet1!$59:$59,Sheet1!$60:$60,Sheet1!$61:$61,Sheet1!$62:$62,Sheet1!#REF!,Sheet1!#REF!,Sheet1!$64:$64,Sheet1!#REF!,Sheet1!$65:$65,Sheet1!#REF!,Sheet1!#REF!,Sheet1!$67:$67,Sheet1!$68:$68,Sheet1!$69:$69,Sheet1!#REF!,Sheet1!$70:$70</definedName>
    <definedName name="QB_DATA_5" localSheetId="1" hidden="1">Sheet1!$71:$71,Sheet1!$72:$72,Sheet1!#REF!,Sheet1!$75:$75,Sheet1!$76:$76,Sheet1!$77:$77,Sheet1!$80:$80,Sheet1!$81:$81,Sheet1!#REF!,Sheet1!#REF!,Sheet1!#REF!,Sheet1!#REF!,Sheet1!#REF!,Sheet1!$82:$82,Sheet1!$83:$83,Sheet1!#REF!</definedName>
    <definedName name="QB_DATA_6" localSheetId="1" hidden="1">Sheet1!$85:$85,Sheet1!#REF!,Sheet1!#REF!,Sheet1!#REF!,Sheet1!#REF!,Sheet1!#REF!,Sheet1!$95:$95,Sheet1!$97:$97,Sheet1!$98:$98,Sheet1!$99:$99,Sheet1!#REF!,Sheet1!$102:$102,Sheet1!$103:$103,Sheet1!$104:$104,Sheet1!#REF!,Sheet1!$105:$105</definedName>
    <definedName name="QB_DATA_7" localSheetId="1" hidden="1">Sheet1!$106:$106,Sheet1!$107:$107,Sheet1!$108:$108,Sheet1!$109:$109,Sheet1!#REF!,Sheet1!#REF!,Sheet1!$110:$110,Sheet1!#REF!,Sheet1!$111:$111,Sheet1!$112:$112,Sheet1!#REF!,Sheet1!$114:$114,Sheet1!$116:$116,Sheet1!$117:$117,Sheet1!$118:$118,Sheet1!$119:$119</definedName>
    <definedName name="QB_DATA_8" localSheetId="1" hidden="1">Sheet1!#REF!,Sheet1!$120:$120,Sheet1!$121:$121,Sheet1!$122:$122,Sheet1!#REF!,Sheet1!$123:$123,Sheet1!$124:$124,Sheet1!#REF!,Sheet1!#REF!,Sheet1!#REF!,Sheet1!#REF!,Sheet1!#REF!,Sheet1!$125:$125,Sheet1!#REF!,Sheet1!$155:$155,Sheet1!$156:$156</definedName>
    <definedName name="QB_DATA_9" localSheetId="1" hidden="1">Sheet1!$157:$157,Sheet1!#REF!,Sheet1!$158:$158,Sheet1!$159:$159,Sheet1!$160:$160,Sheet1!$161:$161,Sheet1!$128:$128,Sheet1!$129:$129,Sheet1!$130:$130,Sheet1!$131:$131,Sheet1!$132:$132,Sheet1!#REF!,Sheet1!#REF!,Sheet1!$136:$136,Sheet1!#REF!,Sheet1!#REF!</definedName>
    <definedName name="QB_FORMULA_0" localSheetId="1" hidden="1">Sheet1!#REF!,Sheet1!#REF!,Sheet1!#REF!,Sheet1!#REF!,Sheet1!#REF!,Sheet1!#REF!,Sheet1!$J$16,Sheet1!$L$16,Sheet1!$N$16,Sheet1!$P$16,Sheet1!#REF!,Sheet1!$J$24,Sheet1!$L$24,Sheet1!$N$24,Sheet1!$P$24,Sheet1!#REF!</definedName>
    <definedName name="QB_FORMULA_1" localSheetId="1" hidden="1">Sheet1!$J$32,Sheet1!$L$32,Sheet1!$N$32,Sheet1!$P$32,Sheet1!#REF!,Sheet1!$J$38,Sheet1!$L$38,Sheet1!$N$38,Sheet1!$P$38,Sheet1!#REF!,Sheet1!$J$44,Sheet1!$L$44,Sheet1!$N$44,Sheet1!$P$44,Sheet1!#REF!,Sheet1!$J$51</definedName>
    <definedName name="QB_FORMULA_2" localSheetId="1" hidden="1">Sheet1!$L$51,Sheet1!$N$51,Sheet1!$P$51,Sheet1!#REF!,Sheet1!$J$52,Sheet1!$L$52,Sheet1!$N$52,Sheet1!$P$52,Sheet1!#REF!,Sheet1!$J$55,Sheet1!$L$55,Sheet1!$N$55,Sheet1!$P$55,Sheet1!#REF!,Sheet1!$J$56,Sheet1!$L$56</definedName>
    <definedName name="QB_FORMULA_3" localSheetId="1" hidden="1">Sheet1!$N$56,Sheet1!$P$56,Sheet1!#REF!,Sheet1!$J$73,Sheet1!$L$73,Sheet1!$N$73,Sheet1!$P$73,Sheet1!#REF!,Sheet1!$J$78,Sheet1!$L$78,Sheet1!$N$78,Sheet1!$P$78,Sheet1!#REF!,Sheet1!$J$86,Sheet1!$L$86,Sheet1!$N$86</definedName>
    <definedName name="QB_FORMULA_4" localSheetId="1" hidden="1">Sheet1!$P$86,Sheet1!#REF!,Sheet1!$J$93,Sheet1!$L$93,Sheet1!$N$93,Sheet1!$P$93,Sheet1!#REF!,Sheet1!#REF!,Sheet1!#REF!,Sheet1!#REF!,Sheet1!#REF!,Sheet1!#REF!,Sheet1!$J$100,Sheet1!$L$100,Sheet1!$N$100,Sheet1!$P$100</definedName>
    <definedName name="QB_FORMULA_5" localSheetId="1" hidden="1">Sheet1!#REF!,Sheet1!$J$113,Sheet1!$L$113,Sheet1!$N$113,Sheet1!$P$113,Sheet1!#REF!,Sheet1!$J$126,Sheet1!$L$126,Sheet1!$N$126,Sheet1!$P$126,Sheet1!#REF!,Sheet1!$J$162,Sheet1!$L$162,Sheet1!$N$162,Sheet1!$P$162,Sheet1!#REF!</definedName>
    <definedName name="QB_FORMULA_6" localSheetId="1" hidden="1">Sheet1!$J$133,Sheet1!$L$133,Sheet1!$N$133,Sheet1!$P$133,Sheet1!#REF!,Sheet1!$J$135,Sheet1!$L$135,Sheet1!$N$135,Sheet1!$P$135,Sheet1!#REF!,Sheet1!#REF!,Sheet1!#REF!,Sheet1!#REF!,Sheet1!#REF!,Sheet1!$J$137,Sheet1!$L$137</definedName>
    <definedName name="QB_FORMULA_7" localSheetId="1" hidden="1">Sheet1!$N$137,Sheet1!$P$137,Sheet1!#REF!,Sheet1!$J$138,Sheet1!$L$138,Sheet1!$N$138,Sheet1!$P$138,Sheet1!#REF!,Sheet1!$J$145,Sheet1!$L$145,Sheet1!$N$145,Sheet1!$P$145,Sheet1!#REF!,Sheet1!$J$153,Sheet1!$L$153,Sheet1!$N$153</definedName>
    <definedName name="QB_FORMULA_8" localSheetId="1" hidden="1">Sheet1!$P$153,Sheet1!#REF!,Sheet1!$J$163,Sheet1!$L$163,Sheet1!$N$163,Sheet1!$P$163,Sheet1!#REF!,Sheet1!$J$164,Sheet1!$L$164,Sheet1!$N$164,Sheet1!$P$164,Sheet1!#REF!,Sheet1!$J$165,Sheet1!$L$165,Sheet1!$N$165,Sheet1!$P$165</definedName>
    <definedName name="QB_ROW_103250" localSheetId="1" hidden="1">Sheet1!#REF!</definedName>
    <definedName name="QB_ROW_104250" localSheetId="1" hidden="1">Sheet1!$F$30</definedName>
    <definedName name="QB_ROW_105250" localSheetId="1" hidden="1">Sheet1!$F$34</definedName>
    <definedName name="QB_ROW_108230" localSheetId="1" hidden="1">Sheet1!$D$141</definedName>
    <definedName name="QB_ROW_110230" localSheetId="1" hidden="1">Sheet1!#REF!</definedName>
    <definedName name="QB_ROW_112250" localSheetId="1" hidden="1">Sheet1!#REF!</definedName>
    <definedName name="QB_ROW_114250" localSheetId="1" hidden="1">Sheet1!$F$10</definedName>
    <definedName name="QB_ROW_115250" localSheetId="1" hidden="1">Sheet1!$F$15</definedName>
    <definedName name="QB_ROW_117250" localSheetId="1" hidden="1">Sheet1!$F$12</definedName>
    <definedName name="QB_ROW_120250" localSheetId="1" hidden="1">Sheet1!$F$95</definedName>
    <definedName name="QB_ROW_121350" localSheetId="1" hidden="1">Sheet1!$F$60</definedName>
    <definedName name="QB_ROW_122250" localSheetId="1" hidden="1">Sheet1!$F$71</definedName>
    <definedName name="QB_ROW_124250" localSheetId="1" hidden="1">Sheet1!#REF!</definedName>
    <definedName name="QB_ROW_125250" localSheetId="1" hidden="1">Sheet1!#REF!</definedName>
    <definedName name="QB_ROW_127040" localSheetId="1" hidden="1">Sheet1!$E$154</definedName>
    <definedName name="QB_ROW_127340" localSheetId="1" hidden="1">Sheet1!$E$162</definedName>
    <definedName name="QB_ROW_128330" localSheetId="1" hidden="1">Sheet1!$D$147</definedName>
    <definedName name="QB_ROW_138250" localSheetId="1" hidden="1">Sheet1!#REF!</definedName>
    <definedName name="QB_ROW_139250" localSheetId="1" hidden="1">Sheet1!$F$28</definedName>
    <definedName name="QB_ROW_140250" localSheetId="1" hidden="1">Sheet1!#REF!</definedName>
    <definedName name="QB_ROW_141250" localSheetId="1" hidden="1">Sheet1!$F$59</definedName>
    <definedName name="QB_ROW_142250" localSheetId="1" hidden="1">Sheet1!$F$61</definedName>
    <definedName name="QB_ROW_143230" localSheetId="1" hidden="1">Sheet1!$D$149</definedName>
    <definedName name="QB_ROW_144250" localSheetId="1" hidden="1">Sheet1!$F$99</definedName>
    <definedName name="QB_ROW_146250" localSheetId="1" hidden="1">Sheet1!#REF!</definedName>
    <definedName name="QB_ROW_147040" localSheetId="1" hidden="1">Sheet1!$E$74</definedName>
    <definedName name="QB_ROW_147250" localSheetId="1" hidden="1">Sheet1!$F$77</definedName>
    <definedName name="QB_ROW_147340" localSheetId="1" hidden="1">Sheet1!$E$78</definedName>
    <definedName name="QB_ROW_148250" localSheetId="1" hidden="1">Sheet1!$F$75</definedName>
    <definedName name="QB_ROW_151250" localSheetId="1" hidden="1">Sheet1!$F$76</definedName>
    <definedName name="QB_ROW_155250" localSheetId="1" hidden="1">Sheet1!$F$70</definedName>
    <definedName name="QB_ROW_156350" localSheetId="1" hidden="1">Sheet1!#REF!</definedName>
    <definedName name="QB_ROW_157250" localSheetId="1" hidden="1">Sheet1!#REF!</definedName>
    <definedName name="QB_ROW_159250" localSheetId="1" hidden="1">Sheet1!#REF!</definedName>
    <definedName name="QB_ROW_161250" localSheetId="1" hidden="1">Sheet1!#REF!</definedName>
    <definedName name="QB_ROW_163250" localSheetId="1" hidden="1">Sheet1!#REF!</definedName>
    <definedName name="QB_ROW_164250" localSheetId="1" hidden="1">Sheet1!#REF!</definedName>
    <definedName name="QB_ROW_165250" localSheetId="1" hidden="1">Sheet1!#REF!</definedName>
    <definedName name="QB_ROW_167250" localSheetId="1" hidden="1">Sheet1!$F$82</definedName>
    <definedName name="QB_ROW_170230" localSheetId="1" hidden="1">Sheet1!#REF!</definedName>
    <definedName name="QB_ROW_171250" localSheetId="1" hidden="1">Sheet1!$F$98</definedName>
    <definedName name="QB_ROW_172250" localSheetId="1" hidden="1">Sheet1!$F$65</definedName>
    <definedName name="QB_ROW_174250" localSheetId="1" hidden="1">Sheet1!$F$117</definedName>
    <definedName name="QB_ROW_175250" localSheetId="1" hidden="1">Sheet1!$F$118</definedName>
    <definedName name="QB_ROW_176350" localSheetId="1" hidden="1">Sheet1!$F$83</definedName>
    <definedName name="QB_ROW_180050" localSheetId="1" hidden="1">Sheet1!$F$84</definedName>
    <definedName name="QB_ROW_180260" localSheetId="1" hidden="1">Sheet1!$G$85</definedName>
    <definedName name="QB_ROW_180350" localSheetId="1" hidden="1">Sheet1!$F$86</definedName>
    <definedName name="QB_ROW_181260" localSheetId="1" hidden="1">Sheet1!#REF!</definedName>
    <definedName name="QB_ROW_18301" localSheetId="1" hidden="1">Sheet1!$A$165</definedName>
    <definedName name="QB_ROW_185250" localSheetId="1" hidden="1">Sheet1!$F$62</definedName>
    <definedName name="QB_ROW_186250" localSheetId="1" hidden="1">Sheet1!#REF!</definedName>
    <definedName name="QB_ROW_189230" localSheetId="1" hidden="1">Sheet1!$D$150</definedName>
    <definedName name="QB_ROW_19011" localSheetId="1" hidden="1">Sheet1!$B$3</definedName>
    <definedName name="QB_ROW_192040" localSheetId="1" hidden="1">Sheet1!$E$101</definedName>
    <definedName name="QB_ROW_192250" localSheetId="1" hidden="1">Sheet1!#REF!</definedName>
    <definedName name="QB_ROW_192340" localSheetId="1" hidden="1">Sheet1!$E$113</definedName>
    <definedName name="QB_ROW_19311" localSheetId="1" hidden="1">Sheet1!$B$138</definedName>
    <definedName name="QB_ROW_193250" localSheetId="1" hidden="1">Sheet1!$F$103</definedName>
    <definedName name="QB_ROW_197250" localSheetId="1" hidden="1">Sheet1!$F$104</definedName>
    <definedName name="QB_ROW_198250" localSheetId="1" hidden="1">Sheet1!#REF!</definedName>
    <definedName name="QB_ROW_200250" localSheetId="1" hidden="1">Sheet1!$F$105</definedName>
    <definedName name="QB_ROW_20031" localSheetId="1" hidden="1">Sheet1!$D$4</definedName>
    <definedName name="QB_ROW_201250" localSheetId="1" hidden="1">Sheet1!$F$106</definedName>
    <definedName name="QB_ROW_202250" localSheetId="1" hidden="1">Sheet1!$F$107</definedName>
    <definedName name="QB_ROW_20331" localSheetId="1" hidden="1">Sheet1!$D$52</definedName>
    <definedName name="QB_ROW_2040" localSheetId="1" hidden="1">Sheet1!$E$79</definedName>
    <definedName name="QB_ROW_204250" localSheetId="1" hidden="1">Sheet1!$F$108</definedName>
    <definedName name="QB_ROW_205250" localSheetId="1" hidden="1">Sheet1!$F$109</definedName>
    <definedName name="QB_ROW_208250" localSheetId="1" hidden="1">Sheet1!#REF!</definedName>
    <definedName name="QB_ROW_210250" localSheetId="1" hidden="1">Sheet1!#REF!</definedName>
    <definedName name="QB_ROW_21031" localSheetId="1" hidden="1">Sheet1!$D$57</definedName>
    <definedName name="QB_ROW_211250" localSheetId="1" hidden="1">Sheet1!$F$110</definedName>
    <definedName name="QB_ROW_213250" localSheetId="1" hidden="1">Sheet1!#REF!</definedName>
    <definedName name="QB_ROW_21331" localSheetId="1" hidden="1">Sheet1!$D$137</definedName>
    <definedName name="QB_ROW_214350" localSheetId="1" hidden="1">Sheet1!$F$80</definedName>
    <definedName name="QB_ROW_215250" localSheetId="1" hidden="1">Sheet1!$F$81</definedName>
    <definedName name="QB_ROW_218250" localSheetId="1" hidden="1">Sheet1!$F$125</definedName>
    <definedName name="QB_ROW_219040" localSheetId="1" hidden="1">Sheet1!$E$115</definedName>
    <definedName name="QB_ROW_219250" localSheetId="1" hidden="1">Sheet1!#REF!</definedName>
    <definedName name="QB_ROW_219340" localSheetId="1" hidden="1">Sheet1!$E$126</definedName>
    <definedName name="QB_ROW_22011" localSheetId="1" hidden="1">Sheet1!$B$139</definedName>
    <definedName name="QB_ROW_221250" localSheetId="1" hidden="1">Sheet1!$F$119</definedName>
    <definedName name="QB_ROW_222250" localSheetId="1" hidden="1">Sheet1!#REF!</definedName>
    <definedName name="QB_ROW_22311" localSheetId="1" hidden="1">Sheet1!$B$164</definedName>
    <definedName name="QB_ROW_223250" localSheetId="1" hidden="1">Sheet1!$F$120</definedName>
    <definedName name="QB_ROW_224250" localSheetId="1" hidden="1">Sheet1!$F$121</definedName>
    <definedName name="QB_ROW_2250" localSheetId="1" hidden="1">Sheet1!#REF!</definedName>
    <definedName name="QB_ROW_225250" localSheetId="1" hidden="1">Sheet1!$F$122</definedName>
    <definedName name="QB_ROW_226250" localSheetId="1" hidden="1">Sheet1!#REF!</definedName>
    <definedName name="QB_ROW_227250" localSheetId="1" hidden="1">Sheet1!$F$123</definedName>
    <definedName name="QB_ROW_228250" localSheetId="1" hidden="1">Sheet1!$F$124</definedName>
    <definedName name="QB_ROW_229250" localSheetId="1" hidden="1">Sheet1!#REF!</definedName>
    <definedName name="QB_ROW_23021" localSheetId="1" hidden="1">Sheet1!$C$140</definedName>
    <definedName name="QB_ROW_230250" localSheetId="1" hidden="1">Sheet1!#REF!</definedName>
    <definedName name="QB_ROW_231250" localSheetId="1" hidden="1">Sheet1!#REF!</definedName>
    <definedName name="QB_ROW_232250" localSheetId="1" hidden="1">Sheet1!#REF!</definedName>
    <definedName name="QB_ROW_23321" localSheetId="1" hidden="1">Sheet1!$C$145</definedName>
    <definedName name="QB_ROW_233250" localSheetId="1" hidden="1">Sheet1!#REF!</definedName>
    <definedName name="QB_ROW_2340" localSheetId="1" hidden="1">Sheet1!$E$93</definedName>
    <definedName name="QB_ROW_234250" localSheetId="1" hidden="1">Sheet1!#REF!</definedName>
    <definedName name="QB_ROW_235250" localSheetId="1" hidden="1">Sheet1!$F$67</definedName>
    <definedName name="QB_ROW_236250" localSheetId="1" hidden="1">Sheet1!$F$68</definedName>
    <definedName name="QB_ROW_237250" localSheetId="1" hidden="1">Sheet1!$F$69</definedName>
    <definedName name="QB_ROW_239250" localSheetId="1" hidden="1">Sheet1!#REF!</definedName>
    <definedName name="QB_ROW_24021" localSheetId="1" hidden="1">Sheet1!$C$146</definedName>
    <definedName name="QB_ROW_240250" localSheetId="1" hidden="1">Sheet1!$F$72</definedName>
    <definedName name="QB_ROW_241040" localSheetId="1" hidden="1">Sheet1!$E$127</definedName>
    <definedName name="QB_ROW_241340" localSheetId="1" hidden="1">Sheet1!$E$133</definedName>
    <definedName name="QB_ROW_242250" localSheetId="1" hidden="1">Sheet1!$F$128</definedName>
    <definedName name="QB_ROW_24321" localSheetId="1" hidden="1">Sheet1!$C$163</definedName>
    <definedName name="QB_ROW_243250" localSheetId="1" hidden="1">Sheet1!$F$129</definedName>
    <definedName name="QB_ROW_244250" localSheetId="1" hidden="1">Sheet1!$F$130</definedName>
    <definedName name="QB_ROW_245250" localSheetId="1" hidden="1">Sheet1!$F$131</definedName>
    <definedName name="QB_ROW_246240" localSheetId="1" hidden="1">Sheet1!$E$136</definedName>
    <definedName name="QB_ROW_265250" localSheetId="1" hidden="1">Sheet1!$F$64</definedName>
    <definedName name="QB_ROW_268250" localSheetId="1" hidden="1">Sheet1!$F$37</definedName>
    <definedName name="QB_ROW_269250" localSheetId="1" hidden="1">Sheet1!$F$155</definedName>
    <definedName name="QB_ROW_275240" localSheetId="1" hidden="1">Sheet1!$E$54</definedName>
    <definedName name="QB_ROW_287250" localSheetId="1" hidden="1">Sheet1!#REF!</definedName>
    <definedName name="QB_ROW_288240" localSheetId="1" hidden="1">Sheet1!$E$114</definedName>
    <definedName name="QB_ROW_293250" localSheetId="1" hidden="1">Sheet1!$F$9</definedName>
    <definedName name="QB_ROW_296250" localSheetId="1" hidden="1">Sheet1!$F$156</definedName>
    <definedName name="QB_ROW_303250" localSheetId="1" hidden="1">Sheet1!#REF!</definedName>
    <definedName name="QB_ROW_304250" localSheetId="1" hidden="1">Sheet1!$F$157</definedName>
    <definedName name="QB_ROW_305250" localSheetId="1" hidden="1">Sheet1!$F$31</definedName>
    <definedName name="QB_ROW_306250" localSheetId="1" hidden="1">Sheet1!#REF!</definedName>
    <definedName name="QB_ROW_311250" localSheetId="1" hidden="1">Sheet1!#REF!</definedName>
    <definedName name="QB_ROW_315250" localSheetId="1" hidden="1">Sheet1!$F$158</definedName>
    <definedName name="QB_ROW_330250" localSheetId="1" hidden="1">Sheet1!$F$112</definedName>
    <definedName name="QB_ROW_332250" localSheetId="1" hidden="1">Sheet1!$F$132</definedName>
    <definedName name="QB_ROW_342250" localSheetId="1" hidden="1">Sheet1!$F$159</definedName>
    <definedName name="QB_ROW_344250" localSheetId="1" hidden="1">Sheet1!#REF!</definedName>
    <definedName name="QB_ROW_350250" localSheetId="1" hidden="1">Sheet1!#REF!</definedName>
    <definedName name="QB_ROW_375250" localSheetId="1" hidden="1">Sheet1!$F$160</definedName>
    <definedName name="QB_ROW_449230" localSheetId="1" hidden="1">Sheet1!#REF!</definedName>
    <definedName name="QB_ROW_450250" localSheetId="1" hidden="1">Sheet1!#REF!</definedName>
    <definedName name="QB_ROW_452030" localSheetId="1" hidden="1">Sheet1!#REF!</definedName>
    <definedName name="QB_ROW_452240" localSheetId="1" hidden="1">Sheet1!$E$152</definedName>
    <definedName name="QB_ROW_452330" localSheetId="1" hidden="1">Sheet1!$D$153</definedName>
    <definedName name="QB_ROW_453240" localSheetId="1" hidden="1">Sheet1!#REF!</definedName>
    <definedName name="QB_ROW_455050" localSheetId="1" hidden="1">Sheet1!#REF!</definedName>
    <definedName name="QB_ROW_455260" localSheetId="1" hidden="1">Sheet1!#REF!</definedName>
    <definedName name="QB_ROW_455350" localSheetId="1" hidden="1">Sheet1!#REF!</definedName>
    <definedName name="QB_ROW_456260" localSheetId="1" hidden="1">Sheet1!#REF!</definedName>
    <definedName name="QB_ROW_458250" localSheetId="1" hidden="1">Sheet1!$F$14</definedName>
    <definedName name="QB_ROW_459250" localSheetId="1" hidden="1">Sheet1!$F$13</definedName>
    <definedName name="QB_ROW_462240" localSheetId="1" hidden="1">Sheet1!#REF!</definedName>
    <definedName name="QB_ROW_471330" localSheetId="1" hidden="1">Sheet1!#REF!</definedName>
    <definedName name="QB_ROW_481250" localSheetId="1" hidden="1">Sheet1!$F$6</definedName>
    <definedName name="QB_ROW_483250" localSheetId="1" hidden="1">Sheet1!$F$35</definedName>
    <definedName name="QB_ROW_484250" localSheetId="1" hidden="1">Sheet1!$F$36</definedName>
    <definedName name="QB_ROW_485260" localSheetId="1" hidden="1">Sheet1!#REF!</definedName>
    <definedName name="QB_ROW_487250" localSheetId="1" hidden="1">Sheet1!$F$116</definedName>
    <definedName name="QB_ROW_494250" localSheetId="1" hidden="1">Sheet1!$F$20</definedName>
    <definedName name="QB_ROW_495250" localSheetId="1" hidden="1">Sheet1!#REF!</definedName>
    <definedName name="QB_ROW_496250" localSheetId="1" hidden="1">Sheet1!$F$21</definedName>
    <definedName name="QB_ROW_501250" localSheetId="1" hidden="1">Sheet1!$F$40</definedName>
    <definedName name="QB_ROW_504250" localSheetId="1" hidden="1">Sheet1!#REF!</definedName>
    <definedName name="QB_ROW_505250" localSheetId="1" hidden="1">Sheet1!#REF!</definedName>
    <definedName name="QB_ROW_506250" localSheetId="1" hidden="1">Sheet1!$F$18</definedName>
    <definedName name="QB_ROW_507250" localSheetId="1" hidden="1">Sheet1!$F$22</definedName>
    <definedName name="QB_ROW_510250" localSheetId="1" hidden="1">Sheet1!#REF!</definedName>
    <definedName name="QB_ROW_511240" localSheetId="1" hidden="1">Sheet1!#REF!</definedName>
    <definedName name="QB_ROW_512230" localSheetId="1" hidden="1">Sheet1!$D$143</definedName>
    <definedName name="QB_ROW_514240" localSheetId="1" hidden="1">Sheet1!#REF!</definedName>
    <definedName name="QB_ROW_515250" localSheetId="1" hidden="1">Sheet1!#REF!</definedName>
    <definedName name="QB_ROW_518250" localSheetId="1" hidden="1">Sheet1!$F$42</definedName>
    <definedName name="QB_ROW_519230" localSheetId="1" hidden="1">Sheet1!#REF!</definedName>
    <definedName name="QB_ROW_520250" localSheetId="1" hidden="1">Sheet1!$F$27</definedName>
    <definedName name="QB_ROW_521250" localSheetId="1" hidden="1">Sheet1!$F$43</definedName>
    <definedName name="QB_ROW_522250" localSheetId="1" hidden="1">Sheet1!$F$97</definedName>
    <definedName name="QB_ROW_523250" localSheetId="1" hidden="1">Sheet1!$F$102</definedName>
    <definedName name="QB_ROW_5250" localSheetId="1" hidden="1">Sheet1!$F$29</definedName>
    <definedName name="QB_ROW_525250" localSheetId="1" hidden="1">Sheet1!$F$111</definedName>
    <definedName name="QB_ROW_526250" localSheetId="1" hidden="1">Sheet1!#REF!</definedName>
    <definedName name="QB_ROW_527250" localSheetId="1" hidden="1">Sheet1!$F$23</definedName>
    <definedName name="QB_ROW_528250" localSheetId="1" hidden="1">Sheet1!$F$161</definedName>
    <definedName name="QB_ROW_531250" localSheetId="1" hidden="1">Sheet1!$F$8</definedName>
    <definedName name="QB_ROW_533250" localSheetId="1" hidden="1">Sheet1!$F$11</definedName>
    <definedName name="QB_ROW_534250" localSheetId="1" hidden="1">Sheet1!$F$19</definedName>
    <definedName name="QB_ROW_535230" localSheetId="1" hidden="1">Sheet1!$D$151</definedName>
    <definedName name="QB_ROW_537250" localSheetId="1" hidden="1">Sheet1!$F$7</definedName>
    <definedName name="QB_ROW_538250" localSheetId="1" hidden="1">Sheet1!#REF!</definedName>
    <definedName name="QB_ROW_543040" localSheetId="1" hidden="1">Sheet1!$E$134</definedName>
    <definedName name="QB_ROW_543250" localSheetId="1" hidden="1">Sheet1!#REF!</definedName>
    <definedName name="QB_ROW_543340" localSheetId="1" hidden="1">Sheet1!$E$135</definedName>
    <definedName name="QB_ROW_545040" localSheetId="1" hidden="1">Sheet1!$E$5</definedName>
    <definedName name="QB_ROW_545340" localSheetId="1" hidden="1">Sheet1!$E$16</definedName>
    <definedName name="QB_ROW_547040" localSheetId="1" hidden="1">Sheet1!$E$17</definedName>
    <definedName name="QB_ROW_547250" localSheetId="1" hidden="1">Sheet1!#REF!</definedName>
    <definedName name="QB_ROW_547340" localSheetId="1" hidden="1">Sheet1!$E$24</definedName>
    <definedName name="QB_ROW_548040" localSheetId="1" hidden="1">Sheet1!$E$25</definedName>
    <definedName name="QB_ROW_548250" localSheetId="1" hidden="1">Sheet1!#REF!</definedName>
    <definedName name="QB_ROW_548340" localSheetId="1" hidden="1">Sheet1!$E$32</definedName>
    <definedName name="QB_ROW_549040" localSheetId="1" hidden="1">Sheet1!$E$33</definedName>
    <definedName name="QB_ROW_549340" localSheetId="1" hidden="1">Sheet1!$E$38</definedName>
    <definedName name="QB_ROW_550040" localSheetId="1" hidden="1">Sheet1!$E$39</definedName>
    <definedName name="QB_ROW_550340" localSheetId="1" hidden="1">Sheet1!$E$44</definedName>
    <definedName name="QB_ROW_551250" localSheetId="1" hidden="1">Sheet1!#REF!</definedName>
    <definedName name="QB_ROW_552250" localSheetId="1" hidden="1">Sheet1!#REF!</definedName>
    <definedName name="QB_ROW_553040" localSheetId="1" hidden="1">Sheet1!$E$58</definedName>
    <definedName name="QB_ROW_553340" localSheetId="1" hidden="1">Sheet1!$E$73</definedName>
    <definedName name="QB_ROW_554040" localSheetId="1" hidden="1">Sheet1!#REF!</definedName>
    <definedName name="QB_ROW_554340" localSheetId="1" hidden="1">Sheet1!#REF!</definedName>
    <definedName name="QB_ROW_556040" localSheetId="1" hidden="1">Sheet1!$E$94</definedName>
    <definedName name="QB_ROW_556250" localSheetId="1" hidden="1">Sheet1!#REF!</definedName>
    <definedName name="QB_ROW_556340" localSheetId="1" hidden="1">Sheet1!$E$100</definedName>
    <definedName name="QB_ROW_562250" localSheetId="1" hidden="1">Sheet1!#REF!</definedName>
    <definedName name="QB_ROW_563040" localSheetId="1" hidden="1">Sheet1!#REF!</definedName>
    <definedName name="QB_ROW_563340" localSheetId="1" hidden="1">Sheet1!#REF!</definedName>
    <definedName name="QB_ROW_565250" localSheetId="1" hidden="1">Sheet1!#REF!</definedName>
    <definedName name="QB_ROW_566230" localSheetId="1" hidden="1">Sheet1!$D$148</definedName>
    <definedName name="QB_ROW_567230" localSheetId="1" hidden="1">Sheet1!$D$142</definedName>
    <definedName name="QB_ROW_571040" localSheetId="1" hidden="1">Sheet1!$E$45</definedName>
    <definedName name="QB_ROW_571340" localSheetId="1" hidden="1">Sheet1!$E$51</definedName>
    <definedName name="QB_ROW_572250" localSheetId="1" hidden="1">Sheet1!$F$46</definedName>
    <definedName name="QB_ROW_573250" localSheetId="1" hidden="1">Sheet1!#REF!</definedName>
    <definedName name="QB_ROW_574250" localSheetId="1" hidden="1">Sheet1!$F$47</definedName>
    <definedName name="QB_ROW_575250" localSheetId="1" hidden="1">Sheet1!$F$48</definedName>
    <definedName name="QB_ROW_576250" localSheetId="1" hidden="1">Sheet1!#REF!</definedName>
    <definedName name="QB_ROW_578250" localSheetId="1" hidden="1">Sheet1!$F$49</definedName>
    <definedName name="QB_ROW_579250" localSheetId="1" hidden="1">Sheet1!#REF!</definedName>
    <definedName name="QB_ROW_580250" localSheetId="1" hidden="1">Sheet1!$F$50</definedName>
    <definedName name="QB_ROW_581250" localSheetId="1" hidden="1">Sheet1!#REF!</definedName>
    <definedName name="QB_ROW_584240" localSheetId="1" hidden="1">Sheet1!#REF!</definedName>
    <definedName name="QB_ROW_590230" localSheetId="1" hidden="1">Sheet1!$D$144</definedName>
    <definedName name="QB_ROW_591230" localSheetId="1" hidden="1">Sheet1!#REF!</definedName>
    <definedName name="QB_ROW_8250" localSheetId="1" hidden="1">Sheet1!#REF!</definedName>
    <definedName name="QB_ROW_86321" localSheetId="1" hidden="1">Sheet1!$C$56</definedName>
    <definedName name="QB_ROW_87031" localSheetId="1" hidden="1">Sheet1!$D$53</definedName>
    <definedName name="QB_ROW_87331" localSheetId="1" hidden="1">Sheet1!$D$55</definedName>
    <definedName name="QB_ROW_9350" localSheetId="1" hidden="1">Sheet1!$F$26</definedName>
    <definedName name="QBCANSUPPORTUPDATE" localSheetId="1">TRUE</definedName>
    <definedName name="QBCOMPANYFILENAME" localSheetId="1">"\\cchdsv01\Accounting\CCHD.QBW"</definedName>
    <definedName name="QBENDDATE" localSheetId="1">20210228</definedName>
    <definedName name="QBHEADERSONSCREEN" localSheetId="1">FALSE</definedName>
    <definedName name="QBMETADATASIZE" localSheetId="1">5917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"3ae7b6e337bb44f48069fd4ea7a00c48"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7</definedName>
    <definedName name="QBSTARTDATE" localSheetId="1">20210201</definedName>
  </definedNames>
  <calcPr calcId="145621"/>
</workbook>
</file>

<file path=xl/calcChain.xml><?xml version="1.0" encoding="utf-8"?>
<calcChain xmlns="http://schemas.openxmlformats.org/spreadsheetml/2006/main">
  <c r="P16" i="1" l="1"/>
  <c r="N16" i="1"/>
  <c r="L16" i="1"/>
  <c r="H153" i="1" l="1"/>
  <c r="H135" i="1"/>
  <c r="H133" i="1"/>
  <c r="H162" i="1"/>
  <c r="H126" i="1"/>
  <c r="H113" i="1"/>
  <c r="H100" i="1"/>
  <c r="H93" i="1"/>
  <c r="H92" i="1"/>
  <c r="H89" i="1"/>
  <c r="H86" i="1"/>
  <c r="H78" i="1"/>
  <c r="H73" i="1"/>
  <c r="H55" i="1"/>
  <c r="H56" i="1" s="1"/>
  <c r="H138" i="1" s="1"/>
  <c r="J55" i="1"/>
  <c r="H51" i="1"/>
  <c r="H44" i="1"/>
  <c r="H38" i="1"/>
  <c r="H32" i="1"/>
  <c r="H24" i="1"/>
  <c r="H16" i="1"/>
  <c r="H164" i="1" l="1"/>
  <c r="H165" i="1" s="1"/>
  <c r="J153" i="1"/>
  <c r="L153" i="1"/>
  <c r="N153" i="1"/>
  <c r="P153" i="1"/>
  <c r="P145" i="1"/>
  <c r="J145" i="1"/>
  <c r="J93" i="1"/>
  <c r="P93" i="1"/>
  <c r="N93" i="1"/>
  <c r="L93" i="1"/>
  <c r="P92" i="1"/>
  <c r="N92" i="1"/>
  <c r="L92" i="1"/>
  <c r="J92" i="1"/>
  <c r="P89" i="1"/>
  <c r="N89" i="1"/>
  <c r="L89" i="1"/>
  <c r="J89" i="1"/>
  <c r="L73" i="1"/>
  <c r="J73" i="1"/>
  <c r="J24" i="1"/>
  <c r="J16" i="1"/>
  <c r="P163" i="1" l="1"/>
  <c r="N163" i="1"/>
  <c r="N145" i="1"/>
  <c r="L145" i="1"/>
  <c r="P135" i="1"/>
  <c r="N135" i="1"/>
  <c r="L135" i="1"/>
  <c r="J135" i="1"/>
  <c r="P133" i="1"/>
  <c r="N133" i="1"/>
  <c r="L133" i="1"/>
  <c r="J133" i="1"/>
  <c r="P162" i="1"/>
  <c r="N162" i="1"/>
  <c r="L162" i="1"/>
  <c r="J162" i="1"/>
  <c r="P126" i="1"/>
  <c r="N126" i="1"/>
  <c r="L126" i="1"/>
  <c r="J126" i="1"/>
  <c r="P113" i="1"/>
  <c r="N113" i="1"/>
  <c r="L113" i="1"/>
  <c r="J113" i="1"/>
  <c r="P100" i="1"/>
  <c r="N100" i="1"/>
  <c r="L100" i="1"/>
  <c r="J100" i="1"/>
  <c r="P86" i="1"/>
  <c r="N86" i="1"/>
  <c r="L86" i="1"/>
  <c r="J86" i="1"/>
  <c r="P78" i="1"/>
  <c r="N78" i="1"/>
  <c r="L78" i="1"/>
  <c r="J78" i="1"/>
  <c r="P73" i="1"/>
  <c r="N73" i="1"/>
  <c r="P55" i="1"/>
  <c r="N55" i="1"/>
  <c r="L55" i="1"/>
  <c r="P51" i="1"/>
  <c r="N51" i="1"/>
  <c r="L51" i="1"/>
  <c r="J51" i="1"/>
  <c r="P44" i="1"/>
  <c r="N44" i="1"/>
  <c r="L44" i="1"/>
  <c r="J44" i="1"/>
  <c r="P38" i="1"/>
  <c r="N38" i="1"/>
  <c r="L38" i="1"/>
  <c r="J38" i="1"/>
  <c r="P32" i="1"/>
  <c r="N32" i="1"/>
  <c r="L32" i="1"/>
  <c r="J32" i="1"/>
  <c r="P24" i="1"/>
  <c r="N24" i="1"/>
  <c r="L24" i="1"/>
  <c r="P137" i="1" l="1"/>
  <c r="L52" i="1"/>
  <c r="L56" i="1" s="1"/>
  <c r="P164" i="1"/>
  <c r="J164" i="1"/>
  <c r="N52" i="1"/>
  <c r="N56" i="1" s="1"/>
  <c r="N164" i="1"/>
  <c r="P52" i="1"/>
  <c r="P56" i="1" s="1"/>
  <c r="J52" i="1"/>
  <c r="J56" i="1" s="1"/>
  <c r="L138" i="1" l="1"/>
  <c r="N138" i="1"/>
  <c r="N165" i="1" s="1"/>
  <c r="P138" i="1"/>
  <c r="P165" i="1" s="1"/>
  <c r="J138" i="1"/>
  <c r="J165" i="1" s="1"/>
</calcChain>
</file>

<file path=xl/sharedStrings.xml><?xml version="1.0" encoding="utf-8"?>
<sst xmlns="http://schemas.openxmlformats.org/spreadsheetml/2006/main" count="169" uniqueCount="168">
  <si>
    <t>Ordinary Income/Expense</t>
  </si>
  <si>
    <t>Income</t>
  </si>
  <si>
    <t>4000 · MARINA / ADMISTRATION</t>
  </si>
  <si>
    <t>4025 · GIFT SHOP INCOME</t>
  </si>
  <si>
    <t>4045 · FEE - NO INSURANCE</t>
  </si>
  <si>
    <t>4054 · ELECTRONIC FOB SALES</t>
  </si>
  <si>
    <t>4065 · FISH SALES PERMIT</t>
  </si>
  <si>
    <t>4070 · LATE FEES AND INTEREST</t>
  </si>
  <si>
    <t>4076 · CRAB POT STORAGE FEE</t>
  </si>
  <si>
    <t>4091 · PURCHASE DISCOUNTS</t>
  </si>
  <si>
    <t>4092 · LAUNDRY NORTH</t>
  </si>
  <si>
    <t>4094 · LAUNDRY SOUTH</t>
  </si>
  <si>
    <t>4096 · MISCELLANEOUS INCOME</t>
  </si>
  <si>
    <t>Total 4000 · MARINA / ADMISTRATION</t>
  </si>
  <si>
    <t>4100 · HARBOR SERVICES</t>
  </si>
  <si>
    <t>4150 · BILLABLE SUPPLIES</t>
  </si>
  <si>
    <t>4157 · OTHER LABOR</t>
  </si>
  <si>
    <t>4171 · MOBILE CRANE</t>
  </si>
  <si>
    <t>4174 · LAYOVER - SELF HELP AREA</t>
  </si>
  <si>
    <t>4176 · HARBOR VESSELS</t>
  </si>
  <si>
    <t>4178 · FORKLIFT</t>
  </si>
  <si>
    <t>Total 4100 · HARBOR SERVICES</t>
  </si>
  <si>
    <t>4200 · MARINA- INNER / OUTER</t>
  </si>
  <si>
    <t>4210 · INNER BOAT BASIN</t>
  </si>
  <si>
    <t>4221 · UTILITIES INCOME/  INNER BOAT</t>
  </si>
  <si>
    <t>4242 · POUNDAGE FEE FROM HOISTS</t>
  </si>
  <si>
    <t>4245 · LAUNCHING RAMP FEES</t>
  </si>
  <si>
    <t>4260 · LIVEABOARD FEES</t>
  </si>
  <si>
    <t>4295 · WORKDOCK</t>
  </si>
  <si>
    <t>Total 4200 · MARINA- INNER / OUTER</t>
  </si>
  <si>
    <t>4300 · COMMERCIAL LEASES</t>
  </si>
  <si>
    <t>4301 · RENTS &amp; CONCESSIONS - LAND</t>
  </si>
  <si>
    <t>4320 · UTILITIES ELECTRIC USE INCOME</t>
  </si>
  <si>
    <t>4325 · UTILITIES WATER USE INCOME</t>
  </si>
  <si>
    <t>4375 · STORAGE YARD &amp; DRY DOCK</t>
  </si>
  <si>
    <t>Total 4300 · COMMERCIAL LEASES</t>
  </si>
  <si>
    <t>4400 · RHV-RV PARK</t>
  </si>
  <si>
    <t>4410 · RHV-RENTALS</t>
  </si>
  <si>
    <t>4430 · RHV-LAUNDRY FACILITY RV PARK</t>
  </si>
  <si>
    <t>4435 · RHV- LATE FEE RV PARK RENT</t>
  </si>
  <si>
    <t>Total 4400 · RHV-RV PARK</t>
  </si>
  <si>
    <t>4600 · BAYSIDE - RV</t>
  </si>
  <si>
    <t>4610 · BAYSIDE- RENTALS</t>
  </si>
  <si>
    <t>4630 · BAYSIDE LAUNDRY</t>
  </si>
  <si>
    <t>4635 · BAYSIDE- LATE FEE</t>
  </si>
  <si>
    <t>6470 · DUMP STATION BAYSIDE</t>
  </si>
  <si>
    <t>6490 · FREEZER- BAYSIDE</t>
  </si>
  <si>
    <t>Total 4600 · BAYSIDE - RV</t>
  </si>
  <si>
    <t>Total Income</t>
  </si>
  <si>
    <t>Cost of Goods Sold</t>
  </si>
  <si>
    <t>5001 · COST OF GOODS SOLD - CCHD</t>
  </si>
  <si>
    <t>Total COGS</t>
  </si>
  <si>
    <t>Gross Profit</t>
  </si>
  <si>
    <t>Expense</t>
  </si>
  <si>
    <t>6000 · OFFICE / MARINA</t>
  </si>
  <si>
    <t>6005 · DRUG SCREEN &amp; BACKGROUND CHECK</t>
  </si>
  <si>
    <t>6010 · ADVERTISING/PROMOTION</t>
  </si>
  <si>
    <t>6015 · DUES, MEMBERSHIPS &amp; SUBS</t>
  </si>
  <si>
    <t>6020 · PRE-EMPLOYMENT PHYSICALS</t>
  </si>
  <si>
    <t>6035 · MERCHANT SERVICES CHARGE</t>
  </si>
  <si>
    <t>6054 · LEGAL NOTICES</t>
  </si>
  <si>
    <t>6071 · OFFICE EXPENSE</t>
  </si>
  <si>
    <t>6072 · POSTAGE</t>
  </si>
  <si>
    <t>6073 · OFFICE EQUIPMENT - COPIER RENT</t>
  </si>
  <si>
    <t>6079 · INSURANCE - LIABILITY</t>
  </si>
  <si>
    <t>6080 · BAD DEBT EXPENSE</t>
  </si>
  <si>
    <t>6090 · TELEPHONE</t>
  </si>
  <si>
    <t>Total 6000 · OFFICE / MARINA</t>
  </si>
  <si>
    <t>6100 · FUEL</t>
  </si>
  <si>
    <t>6101 · PROPANE</t>
  </si>
  <si>
    <t>6104 · MACH/EQUIPMENT</t>
  </si>
  <si>
    <t>Total 6100 · FUEL</t>
  </si>
  <si>
    <t>6200 · PAYROLL EXPENSES</t>
  </si>
  <si>
    <t>6210 · PAYROLL</t>
  </si>
  <si>
    <t>6270 · WORKERS COMP-ADMIN</t>
  </si>
  <si>
    <t>6280 · PAYROLL TAXES</t>
  </si>
  <si>
    <t>6295 · RETIREMENT</t>
  </si>
  <si>
    <t>Total 6295 · RETIREMENT</t>
  </si>
  <si>
    <t>Total 6200 · PAYROLL EXPENSES</t>
  </si>
  <si>
    <t>6400 · PROFESSIONAL FEES</t>
  </si>
  <si>
    <t>6405 · ACCOUNTING - AUDITOR/TREASURER</t>
  </si>
  <si>
    <t>6410 · OTHER LEGAL</t>
  </si>
  <si>
    <t>6415 · LEGAL ATTORNEY FEES</t>
  </si>
  <si>
    <t>6450 · ENGINEERING</t>
  </si>
  <si>
    <t>Total 6400 · PROFESSIONAL FEES</t>
  </si>
  <si>
    <t>6500 · REPAIR AND MAINT</t>
  </si>
  <si>
    <t>6518 · ELECTRICITY REPAIR</t>
  </si>
  <si>
    <t>6520 · AUTOS</t>
  </si>
  <si>
    <t>6525 · EQUIPMENT</t>
  </si>
  <si>
    <t>6530 · BUILDINGS</t>
  </si>
  <si>
    <t>6531 · DOCKS</t>
  </si>
  <si>
    <t>6532 · INNER BOAT BASIN</t>
  </si>
  <si>
    <t>6534 · ROADS &amp; PARKING LOTS</t>
  </si>
  <si>
    <t>6535 · UTILITIES</t>
  </si>
  <si>
    <t>6544 · SERVICES ROAD, PARK LOT SIGN</t>
  </si>
  <si>
    <t>6558 · BUILDING &amp; IMPROVEMENT UTILITIE</t>
  </si>
  <si>
    <t>6585 · EQUIPMENT-RENTAL</t>
  </si>
  <si>
    <t>Total 6500 · REPAIR AND MAINT</t>
  </si>
  <si>
    <t>6581 · DN EDC TRI AGENCY</t>
  </si>
  <si>
    <t>6600 · OPERATING SUPPLIES</t>
  </si>
  <si>
    <t>6620 · UNIFORM CLEANING SERVICE</t>
  </si>
  <si>
    <t>6630 · PERMITS &amp; TESTING</t>
  </si>
  <si>
    <t>6640 · OUTSIDE SERVICES</t>
  </si>
  <si>
    <t>6657 · PARTS &amp; MISC</t>
  </si>
  <si>
    <t>6659 · WELDING SUPPLIES</t>
  </si>
  <si>
    <t>6660 · EXPENDABLE TOOLS</t>
  </si>
  <si>
    <t>6661 · JANITORIAL</t>
  </si>
  <si>
    <t>6663 · RAIN GEAR/GLOVES</t>
  </si>
  <si>
    <t>6664 · SAFETY/MEDICAL</t>
  </si>
  <si>
    <t>6670 · SECURITY SUPPLIES</t>
  </si>
  <si>
    <t>Total 6600 · OPERATING SUPPLIES</t>
  </si>
  <si>
    <t>6700 · CAPITAL EXPENDITURE</t>
  </si>
  <si>
    <t>6702 · INNER BOAT BASIN</t>
  </si>
  <si>
    <t>6707 · BLDG &amp; IMPROVEMENTS</t>
  </si>
  <si>
    <t>6710 · EQUIPMENT</t>
  </si>
  <si>
    <t>6714 · VEHICLES</t>
  </si>
  <si>
    <t>6715 · STREETS &amp; ROAD SIGNAGE</t>
  </si>
  <si>
    <t>6716 · UTILITIES</t>
  </si>
  <si>
    <t>6717 · PLUMBING</t>
  </si>
  <si>
    <t>Total 6700 · CAPITAL EXPENDITURE</t>
  </si>
  <si>
    <t>6800 · UTILITIES</t>
  </si>
  <si>
    <t>6830 · ELECTRICITY</t>
  </si>
  <si>
    <t>6831 · WATER</t>
  </si>
  <si>
    <t>6832 · GARBAGE</t>
  </si>
  <si>
    <t>6833 · WASTE OIL DISPOSAL</t>
  </si>
  <si>
    <t>6890 · INTERNET SERVICE/TV</t>
  </si>
  <si>
    <t>Total 6800 · UTILITIES</t>
  </si>
  <si>
    <t>6942 · CONSULTING</t>
  </si>
  <si>
    <t>Total 6942 · CONSULTING</t>
  </si>
  <si>
    <t>6950 · TRAVEL-TRAINING MEETING &amp; LOCAL</t>
  </si>
  <si>
    <t>Total Expense</t>
  </si>
  <si>
    <t>Net Ordinary Income</t>
  </si>
  <si>
    <t>Other Income/Expense</t>
  </si>
  <si>
    <t>Other Income</t>
  </si>
  <si>
    <t>4010 · DEL NORTE COUNTY TAXES</t>
  </si>
  <si>
    <t>4012 · TOT Tax Income</t>
  </si>
  <si>
    <t>4014 · INTEREST LAIF</t>
  </si>
  <si>
    <t>4015 · SOLAR LICENSING</t>
  </si>
  <si>
    <t>Total Other Income</t>
  </si>
  <si>
    <t>Other Expense</t>
  </si>
  <si>
    <t>6075 · DEPRECIATION</t>
  </si>
  <si>
    <t>6098 · RV TOT TAX</t>
  </si>
  <si>
    <t>6140 · ELECTION COST</t>
  </si>
  <si>
    <t>6584 · VISTOR BUREAU</t>
  </si>
  <si>
    <t>6588 · ATP-SUNSET CIRCLE - Other</t>
  </si>
  <si>
    <t>Total 6588 · ATP-SUNSET CIRCLE</t>
  </si>
  <si>
    <t>Total Other Expense</t>
  </si>
  <si>
    <t>Net Other Income</t>
  </si>
  <si>
    <t>Net Income</t>
  </si>
  <si>
    <t>Jul '20 - Jun '21</t>
  </si>
  <si>
    <t>July '19 - Jun '20</t>
  </si>
  <si>
    <t>20 - '21 Budget</t>
  </si>
  <si>
    <t>21 - '22 Budget</t>
  </si>
  <si>
    <t>6100 · FUEL - SECURITY</t>
  </si>
  <si>
    <t>6211 · EMPLOYEE HEALTH BENEFITS</t>
  </si>
  <si>
    <t>6212 · BAYSIDE PAYROLL</t>
  </si>
  <si>
    <t>6215 · BAYSIDE PAYROLL TAXES</t>
  </si>
  <si>
    <t>Total 6212 · BAYSIDE PAYROLL</t>
  </si>
  <si>
    <t xml:space="preserve">6213 · REDWOOD HARBOR PAYROLL </t>
  </si>
  <si>
    <t>6214 · REDWOOD HARBOR PAYROLL TAXES</t>
  </si>
  <si>
    <t>Total 6213 · REDWOOD HARBOR PAYROLL</t>
  </si>
  <si>
    <t>0</t>
  </si>
  <si>
    <t>6579 · ABANDONED BOATS/RV'S</t>
  </si>
  <si>
    <t>July '18 - Jun '19</t>
  </si>
  <si>
    <t>4425 · RHV GIFT SHOP RV PARK</t>
  </si>
  <si>
    <t>6023 · MISC EXPENSE</t>
  </si>
  <si>
    <t>6066 · ADMIN SERVICES - MINUTES</t>
  </si>
  <si>
    <t>6046 · FINANCIAL SERVICES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</si>
</sst>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  <xf numFmtId="49" fontId="1" fillId="0" borderId="2" xfId="0" quotePrefix="1" applyNumberFormat="1" applyFont="1" applyBorder="1" applyAlignment="1">
      <alignment horizontal="center"/>
    </xf>
    <xf numFmtId="164" fontId="2" fillId="0" borderId="7" xfId="0" applyNumberFormat="1" applyFont="1" applyBorder="1"/>
    <xf numFmtId="4" fontId="2" fillId="0" borderId="7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/>
    <xf numFmtId="164" fontId="2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9" customFormat="1" x14ac:dyDescent="0.25">
      <c r="E30" s="18"/>
      <c r="F30" s="18"/>
      <c r="G30" s="18"/>
      <c r="H30" s="18"/>
    </row>
    <row r="31" spans="5:8" s="19" customFormat="1" x14ac:dyDescent="0.25">
      <c r="E31" s="18"/>
      <c r="F31" s="18"/>
      <c r="G31" s="18"/>
      <c r="H31" s="18"/>
    </row>
    <row r="32" spans="5:8" s="19" customFormat="1" x14ac:dyDescent="0.25"/>
    <row r="40" spans="2:3" x14ac:dyDescent="0.25">
      <c r="B40" s="20"/>
      <c r="C40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166"/>
  <sheetViews>
    <sheetView tabSelected="1" workbookViewId="0">
      <pane xSplit="7" ySplit="2" topLeftCell="H135" activePane="bottomRight" state="frozenSplit"/>
      <selection pane="topRight" activeCell="H1" sqref="H1"/>
      <selection pane="bottomLeft" activeCell="A3" sqref="A3"/>
      <selection pane="bottomRight" activeCell="N4" sqref="N4"/>
    </sheetView>
  </sheetViews>
  <sheetFormatPr defaultRowHeight="15" x14ac:dyDescent="0.25"/>
  <cols>
    <col min="1" max="6" width="3" style="16" customWidth="1"/>
    <col min="7" max="7" width="32" style="16" customWidth="1"/>
    <col min="8" max="8" width="15.85546875" style="16" customWidth="1"/>
    <col min="9" max="9" width="1.42578125" style="16" customWidth="1"/>
    <col min="10" max="10" width="13.7109375" style="17" bestFit="1" customWidth="1"/>
    <col min="11" max="11" width="1.42578125" style="17" customWidth="1"/>
    <col min="12" max="12" width="12.7109375" style="17" bestFit="1" customWidth="1"/>
    <col min="13" max="13" width="1.28515625" style="17" customWidth="1"/>
    <col min="14" max="14" width="12.28515625" style="17" bestFit="1" customWidth="1"/>
    <col min="15" max="15" width="1.140625" style="17" customWidth="1"/>
    <col min="16" max="16" width="12.42578125" style="17" bestFit="1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25"/>
      <c r="I1" s="1"/>
      <c r="J1" s="3"/>
      <c r="K1" s="2"/>
      <c r="L1" s="3"/>
      <c r="M1" s="2"/>
      <c r="N1" s="3"/>
      <c r="O1" s="2"/>
      <c r="P1" s="3"/>
    </row>
    <row r="2" spans="1:16" s="15" customFormat="1" ht="16.5" thickTop="1" thickBot="1" x14ac:dyDescent="0.3">
      <c r="A2" s="12"/>
      <c r="B2" s="12"/>
      <c r="C2" s="12"/>
      <c r="D2" s="12"/>
      <c r="E2" s="12"/>
      <c r="F2" s="12"/>
      <c r="G2" s="12"/>
      <c r="H2" s="24" t="s">
        <v>163</v>
      </c>
      <c r="I2" s="12"/>
      <c r="J2" s="13" t="s">
        <v>150</v>
      </c>
      <c r="K2" s="14"/>
      <c r="L2" s="13" t="s">
        <v>149</v>
      </c>
      <c r="M2" s="14"/>
      <c r="N2" s="21" t="s">
        <v>151</v>
      </c>
      <c r="O2" s="14"/>
      <c r="P2" s="21" t="s">
        <v>152</v>
      </c>
    </row>
    <row r="3" spans="1:16" x14ac:dyDescent="0.25">
      <c r="A3" s="1"/>
      <c r="B3" s="1" t="s">
        <v>0</v>
      </c>
      <c r="C3" s="1"/>
      <c r="D3" s="1"/>
      <c r="E3" s="1"/>
      <c r="F3" s="1"/>
      <c r="G3" s="1"/>
      <c r="H3" s="1"/>
      <c r="I3" s="1"/>
      <c r="J3" s="4"/>
      <c r="K3" s="5"/>
      <c r="L3" s="4"/>
      <c r="M3" s="5"/>
      <c r="N3" s="4"/>
      <c r="O3" s="5"/>
      <c r="P3" s="4"/>
    </row>
    <row r="4" spans="1:16" x14ac:dyDescent="0.25">
      <c r="A4" s="1"/>
      <c r="B4" s="1"/>
      <c r="C4" s="1"/>
      <c r="D4" s="1" t="s">
        <v>1</v>
      </c>
      <c r="E4" s="1"/>
      <c r="F4" s="1"/>
      <c r="G4" s="1"/>
      <c r="H4" s="1"/>
      <c r="I4" s="1"/>
      <c r="J4" s="4"/>
      <c r="K4" s="5"/>
      <c r="L4" s="4"/>
      <c r="M4" s="5"/>
      <c r="N4" s="4"/>
      <c r="O4" s="5"/>
      <c r="P4" s="4"/>
    </row>
    <row r="5" spans="1:16" x14ac:dyDescent="0.25">
      <c r="A5" s="1"/>
      <c r="B5" s="1"/>
      <c r="C5" s="1"/>
      <c r="D5" s="1"/>
      <c r="E5" s="1" t="s">
        <v>2</v>
      </c>
      <c r="F5" s="1"/>
      <c r="G5" s="1"/>
      <c r="H5" s="1"/>
      <c r="I5" s="1"/>
      <c r="J5" s="4"/>
      <c r="K5" s="5"/>
      <c r="L5" s="4"/>
      <c r="M5" s="5"/>
      <c r="N5" s="4"/>
      <c r="O5" s="5"/>
      <c r="P5" s="4"/>
    </row>
    <row r="6" spans="1:16" x14ac:dyDescent="0.25">
      <c r="A6" s="1"/>
      <c r="B6" s="1"/>
      <c r="C6" s="1"/>
      <c r="D6" s="1"/>
      <c r="E6" s="1"/>
      <c r="F6" s="1" t="s">
        <v>3</v>
      </c>
      <c r="G6" s="1"/>
      <c r="H6" s="4">
        <v>8811.82</v>
      </c>
      <c r="I6" s="4"/>
      <c r="J6" s="4">
        <v>5669.67</v>
      </c>
      <c r="K6" s="5"/>
      <c r="L6" s="4">
        <v>465.75</v>
      </c>
      <c r="M6" s="5"/>
      <c r="N6" s="4">
        <v>730</v>
      </c>
      <c r="O6" s="5"/>
      <c r="P6" s="4">
        <v>5000</v>
      </c>
    </row>
    <row r="7" spans="1:16" x14ac:dyDescent="0.25">
      <c r="A7" s="1"/>
      <c r="B7" s="1"/>
      <c r="C7" s="1"/>
      <c r="D7" s="1"/>
      <c r="E7" s="1"/>
      <c r="F7" s="1" t="s">
        <v>4</v>
      </c>
      <c r="G7" s="1"/>
      <c r="H7" s="4">
        <v>16600</v>
      </c>
      <c r="I7" s="1"/>
      <c r="J7" s="4">
        <v>2400</v>
      </c>
      <c r="K7" s="5"/>
      <c r="L7" s="4">
        <v>6500</v>
      </c>
      <c r="M7" s="5"/>
      <c r="N7" s="4">
        <v>3600</v>
      </c>
      <c r="O7" s="5"/>
      <c r="P7" s="4">
        <v>6000</v>
      </c>
    </row>
    <row r="8" spans="1:16" x14ac:dyDescent="0.25">
      <c r="A8" s="1"/>
      <c r="B8" s="1"/>
      <c r="C8" s="1"/>
      <c r="D8" s="1"/>
      <c r="E8" s="1"/>
      <c r="F8" s="1" t="s">
        <v>5</v>
      </c>
      <c r="G8" s="1"/>
      <c r="H8" s="4">
        <v>525</v>
      </c>
      <c r="I8" s="1"/>
      <c r="J8" s="4">
        <v>840</v>
      </c>
      <c r="K8" s="5"/>
      <c r="L8" s="4">
        <v>275</v>
      </c>
      <c r="M8" s="5"/>
      <c r="N8" s="4">
        <v>245</v>
      </c>
      <c r="O8" s="5"/>
      <c r="P8" s="4">
        <v>1000</v>
      </c>
    </row>
    <row r="9" spans="1:16" x14ac:dyDescent="0.25">
      <c r="A9" s="1"/>
      <c r="B9" s="1"/>
      <c r="C9" s="1"/>
      <c r="D9" s="1"/>
      <c r="E9" s="1"/>
      <c r="F9" s="1" t="s">
        <v>6</v>
      </c>
      <c r="G9" s="1"/>
      <c r="H9" s="4">
        <v>300</v>
      </c>
      <c r="I9" s="1"/>
      <c r="J9" s="4">
        <v>300</v>
      </c>
      <c r="K9" s="5"/>
      <c r="L9" s="4">
        <v>400</v>
      </c>
      <c r="M9" s="5"/>
      <c r="N9" s="4">
        <v>400</v>
      </c>
      <c r="O9" s="5"/>
      <c r="P9" s="4">
        <v>400</v>
      </c>
    </row>
    <row r="10" spans="1:16" x14ac:dyDescent="0.25">
      <c r="A10" s="1"/>
      <c r="B10" s="1"/>
      <c r="C10" s="1"/>
      <c r="D10" s="1"/>
      <c r="E10" s="1"/>
      <c r="F10" s="1" t="s">
        <v>7</v>
      </c>
      <c r="G10" s="1"/>
      <c r="H10" s="4">
        <v>10603.18</v>
      </c>
      <c r="I10" s="1"/>
      <c r="J10" s="4">
        <v>6790.55</v>
      </c>
      <c r="K10" s="5"/>
      <c r="L10" s="4">
        <v>9011.7800000000007</v>
      </c>
      <c r="M10" s="5"/>
      <c r="N10" s="4">
        <v>9583</v>
      </c>
      <c r="O10" s="5"/>
      <c r="P10" s="4">
        <v>10000</v>
      </c>
    </row>
    <row r="11" spans="1:16" x14ac:dyDescent="0.25">
      <c r="A11" s="1"/>
      <c r="B11" s="1"/>
      <c r="C11" s="1"/>
      <c r="D11" s="1"/>
      <c r="E11" s="1"/>
      <c r="F11" s="1" t="s">
        <v>8</v>
      </c>
      <c r="G11" s="1"/>
      <c r="H11" s="4">
        <v>11125</v>
      </c>
      <c r="I11" s="1"/>
      <c r="J11" s="4">
        <v>3750</v>
      </c>
      <c r="K11" s="5"/>
      <c r="L11" s="4">
        <v>5925</v>
      </c>
      <c r="M11" s="5"/>
      <c r="N11" s="4">
        <v>10950</v>
      </c>
      <c r="O11" s="5"/>
      <c r="P11" s="4">
        <v>6000</v>
      </c>
    </row>
    <row r="12" spans="1:16" x14ac:dyDescent="0.25">
      <c r="A12" s="1"/>
      <c r="B12" s="1"/>
      <c r="C12" s="1"/>
      <c r="D12" s="1"/>
      <c r="E12" s="1"/>
      <c r="F12" s="1" t="s">
        <v>9</v>
      </c>
      <c r="G12" s="1"/>
      <c r="H12" s="4">
        <v>40.86</v>
      </c>
      <c r="I12" s="1"/>
      <c r="J12" s="4">
        <v>87.05</v>
      </c>
      <c r="K12" s="5"/>
      <c r="L12" s="4">
        <v>70.02</v>
      </c>
      <c r="M12" s="5"/>
      <c r="N12" s="4">
        <v>130.86000000000001</v>
      </c>
      <c r="O12" s="5"/>
      <c r="P12" s="4">
        <v>150</v>
      </c>
    </row>
    <row r="13" spans="1:16" x14ac:dyDescent="0.25">
      <c r="A13" s="1"/>
      <c r="B13" s="1"/>
      <c r="C13" s="1"/>
      <c r="D13" s="1"/>
      <c r="E13" s="1"/>
      <c r="F13" s="1" t="s">
        <v>10</v>
      </c>
      <c r="G13" s="1"/>
      <c r="H13" s="4">
        <v>586.5</v>
      </c>
      <c r="I13" s="1"/>
      <c r="J13" s="4">
        <v>630.5</v>
      </c>
      <c r="K13" s="5"/>
      <c r="L13" s="4">
        <v>276.5</v>
      </c>
      <c r="M13" s="5"/>
      <c r="N13" s="4">
        <v>600</v>
      </c>
      <c r="O13" s="5"/>
      <c r="P13" s="4">
        <v>600</v>
      </c>
    </row>
    <row r="14" spans="1:16" x14ac:dyDescent="0.25">
      <c r="A14" s="1"/>
      <c r="B14" s="1"/>
      <c r="C14" s="1"/>
      <c r="D14" s="1"/>
      <c r="E14" s="1"/>
      <c r="F14" s="1" t="s">
        <v>11</v>
      </c>
      <c r="G14" s="1"/>
      <c r="H14" s="4">
        <v>420</v>
      </c>
      <c r="I14" s="1"/>
      <c r="J14" s="4">
        <v>388.25</v>
      </c>
      <c r="K14" s="5"/>
      <c r="L14" s="4">
        <v>276.5</v>
      </c>
      <c r="M14" s="5"/>
      <c r="N14" s="4">
        <v>600</v>
      </c>
      <c r="O14" s="5"/>
      <c r="P14" s="4">
        <v>300</v>
      </c>
    </row>
    <row r="15" spans="1:16" x14ac:dyDescent="0.25">
      <c r="A15" s="1"/>
      <c r="B15" s="1"/>
      <c r="C15" s="1"/>
      <c r="D15" s="1"/>
      <c r="E15" s="1"/>
      <c r="F15" s="1" t="s">
        <v>12</v>
      </c>
      <c r="G15" s="1"/>
      <c r="H15" s="4">
        <v>220.93</v>
      </c>
      <c r="I15" s="1"/>
      <c r="J15" s="4">
        <v>3988.52</v>
      </c>
      <c r="K15" s="5"/>
      <c r="L15" s="4">
        <v>920.32</v>
      </c>
      <c r="M15" s="5"/>
      <c r="N15" s="4">
        <v>220</v>
      </c>
      <c r="O15" s="5"/>
      <c r="P15" s="4">
        <v>500</v>
      </c>
    </row>
    <row r="16" spans="1:16" x14ac:dyDescent="0.25">
      <c r="A16" s="1"/>
      <c r="B16" s="1"/>
      <c r="C16" s="1"/>
      <c r="D16" s="1"/>
      <c r="E16" s="1" t="s">
        <v>13</v>
      </c>
      <c r="F16" s="1"/>
      <c r="G16" s="1"/>
      <c r="H16" s="4">
        <f>SUM(H6:H15)</f>
        <v>49233.29</v>
      </c>
      <c r="I16" s="1"/>
      <c r="J16" s="4">
        <f>SUM(J6:J15)</f>
        <v>24844.54</v>
      </c>
      <c r="K16" s="5"/>
      <c r="L16" s="4">
        <f>SUM(L6:L15)</f>
        <v>24120.87</v>
      </c>
      <c r="M16" s="5"/>
      <c r="N16" s="4">
        <f>SUM(N6:N15)</f>
        <v>27058.86</v>
      </c>
      <c r="O16" s="5"/>
      <c r="P16" s="4">
        <f>SUM(P6:P15)</f>
        <v>29950</v>
      </c>
    </row>
    <row r="17" spans="1:16" x14ac:dyDescent="0.25">
      <c r="A17" s="1"/>
      <c r="B17" s="1"/>
      <c r="C17" s="1"/>
      <c r="D17" s="1"/>
      <c r="E17" s="1" t="s">
        <v>14</v>
      </c>
      <c r="F17" s="1"/>
      <c r="G17" s="1"/>
      <c r="H17" s="1"/>
      <c r="I17" s="1"/>
      <c r="J17" s="4"/>
      <c r="K17" s="5"/>
      <c r="L17" s="4"/>
      <c r="M17" s="5"/>
      <c r="N17" s="4"/>
      <c r="O17" s="5"/>
      <c r="P17" s="4"/>
    </row>
    <row r="18" spans="1:16" x14ac:dyDescent="0.25">
      <c r="A18" s="1"/>
      <c r="B18" s="1"/>
      <c r="C18" s="1"/>
      <c r="D18" s="1"/>
      <c r="E18" s="1"/>
      <c r="F18" s="1" t="s">
        <v>15</v>
      </c>
      <c r="G18" s="1"/>
      <c r="H18" s="4">
        <v>225</v>
      </c>
      <c r="I18" s="1"/>
      <c r="J18" s="4">
        <v>0</v>
      </c>
      <c r="K18" s="5"/>
      <c r="L18" s="4">
        <v>525.5</v>
      </c>
      <c r="M18" s="5"/>
      <c r="N18" s="4">
        <v>110</v>
      </c>
      <c r="O18" s="5"/>
      <c r="P18" s="4">
        <v>500</v>
      </c>
    </row>
    <row r="19" spans="1:16" x14ac:dyDescent="0.25">
      <c r="A19" s="1"/>
      <c r="B19" s="1"/>
      <c r="C19" s="1"/>
      <c r="D19" s="1"/>
      <c r="E19" s="1"/>
      <c r="F19" s="1" t="s">
        <v>16</v>
      </c>
      <c r="G19" s="1"/>
      <c r="H19" s="4">
        <v>3450</v>
      </c>
      <c r="I19" s="1"/>
      <c r="J19" s="4">
        <v>300</v>
      </c>
      <c r="K19" s="5"/>
      <c r="L19" s="4">
        <v>950</v>
      </c>
      <c r="M19" s="5"/>
      <c r="N19" s="4">
        <v>1900</v>
      </c>
      <c r="O19" s="5"/>
      <c r="P19" s="4">
        <v>1900</v>
      </c>
    </row>
    <row r="20" spans="1:16" x14ac:dyDescent="0.25">
      <c r="A20" s="1"/>
      <c r="B20" s="1"/>
      <c r="C20" s="1"/>
      <c r="D20" s="1"/>
      <c r="E20" s="1"/>
      <c r="F20" s="1" t="s">
        <v>17</v>
      </c>
      <c r="G20" s="1"/>
      <c r="H20" s="4">
        <v>7237.5</v>
      </c>
      <c r="I20" s="1"/>
      <c r="J20" s="4">
        <v>6225</v>
      </c>
      <c r="K20" s="5"/>
      <c r="L20" s="4">
        <v>7125</v>
      </c>
      <c r="M20" s="5"/>
      <c r="N20" s="4">
        <v>6200</v>
      </c>
      <c r="O20" s="5"/>
      <c r="P20" s="4">
        <v>7000</v>
      </c>
    </row>
    <row r="21" spans="1:16" x14ac:dyDescent="0.25">
      <c r="A21" s="1"/>
      <c r="B21" s="1"/>
      <c r="C21" s="1"/>
      <c r="D21" s="1"/>
      <c r="E21" s="1"/>
      <c r="F21" s="1" t="s">
        <v>18</v>
      </c>
      <c r="G21" s="1"/>
      <c r="H21" s="4">
        <v>4053</v>
      </c>
      <c r="I21" s="1"/>
      <c r="J21" s="4">
        <v>920</v>
      </c>
      <c r="K21" s="5"/>
      <c r="L21" s="4">
        <v>950</v>
      </c>
      <c r="M21" s="5"/>
      <c r="N21" s="4">
        <v>3783</v>
      </c>
      <c r="O21" s="5"/>
      <c r="P21" s="4">
        <v>500</v>
      </c>
    </row>
    <row r="22" spans="1:16" x14ac:dyDescent="0.25">
      <c r="A22" s="1"/>
      <c r="B22" s="1"/>
      <c r="C22" s="1"/>
      <c r="D22" s="1"/>
      <c r="E22" s="1"/>
      <c r="F22" s="1" t="s">
        <v>19</v>
      </c>
      <c r="G22" s="1"/>
      <c r="H22" s="4">
        <v>470</v>
      </c>
      <c r="I22" s="1"/>
      <c r="J22" s="4">
        <v>140</v>
      </c>
      <c r="K22" s="5"/>
      <c r="L22" s="4">
        <v>267.5</v>
      </c>
      <c r="M22" s="5"/>
      <c r="N22" s="4">
        <v>280</v>
      </c>
      <c r="O22" s="5"/>
      <c r="P22" s="4">
        <v>280</v>
      </c>
    </row>
    <row r="23" spans="1:16" x14ac:dyDescent="0.25">
      <c r="A23" s="1"/>
      <c r="B23" s="1"/>
      <c r="C23" s="1"/>
      <c r="D23" s="1"/>
      <c r="E23" s="1"/>
      <c r="F23" s="1" t="s">
        <v>20</v>
      </c>
      <c r="G23" s="1"/>
      <c r="H23" s="4">
        <v>0</v>
      </c>
      <c r="I23" s="1"/>
      <c r="J23" s="4">
        <v>0</v>
      </c>
      <c r="K23" s="5"/>
      <c r="L23" s="4">
        <v>35</v>
      </c>
      <c r="M23" s="5"/>
      <c r="N23" s="4">
        <v>285</v>
      </c>
      <c r="O23" s="5"/>
      <c r="P23" s="4">
        <v>285</v>
      </c>
    </row>
    <row r="24" spans="1:16" x14ac:dyDescent="0.25">
      <c r="A24" s="1"/>
      <c r="B24" s="1"/>
      <c r="C24" s="1"/>
      <c r="D24" s="1"/>
      <c r="E24" s="1" t="s">
        <v>21</v>
      </c>
      <c r="F24" s="1"/>
      <c r="G24" s="1"/>
      <c r="H24" s="4">
        <f>SUM(H18:H23)</f>
        <v>15435.5</v>
      </c>
      <c r="I24" s="1"/>
      <c r="J24" s="4">
        <f>SUM(J18:J23)</f>
        <v>7585</v>
      </c>
      <c r="K24" s="5"/>
      <c r="L24" s="4">
        <f>ROUND(SUM(L17:L23),5)</f>
        <v>9853</v>
      </c>
      <c r="M24" s="5"/>
      <c r="N24" s="4">
        <f>ROUND(SUM(N17:N23),5)</f>
        <v>12558</v>
      </c>
      <c r="O24" s="5"/>
      <c r="P24" s="4">
        <f>ROUND(SUM(P17:P23),5)</f>
        <v>10465</v>
      </c>
    </row>
    <row r="25" spans="1:16" x14ac:dyDescent="0.25">
      <c r="A25" s="1"/>
      <c r="B25" s="1"/>
      <c r="C25" s="1"/>
      <c r="D25" s="1"/>
      <c r="E25" s="1" t="s">
        <v>22</v>
      </c>
      <c r="F25" s="1"/>
      <c r="G25" s="1"/>
      <c r="H25" s="1"/>
      <c r="I25" s="1"/>
      <c r="J25" s="4"/>
      <c r="K25" s="5"/>
      <c r="L25" s="4"/>
      <c r="M25" s="5"/>
      <c r="N25" s="4"/>
      <c r="O25" s="5"/>
      <c r="P25" s="4"/>
    </row>
    <row r="26" spans="1:16" x14ac:dyDescent="0.25">
      <c r="A26" s="1"/>
      <c r="B26" s="1"/>
      <c r="C26" s="1"/>
      <c r="D26" s="1"/>
      <c r="E26" s="1"/>
      <c r="F26" s="1" t="s">
        <v>23</v>
      </c>
      <c r="G26" s="1"/>
      <c r="H26" s="4">
        <v>477241.14</v>
      </c>
      <c r="I26" s="1"/>
      <c r="J26" s="4">
        <v>408763.48</v>
      </c>
      <c r="K26" s="5"/>
      <c r="L26" s="4">
        <v>380772.47</v>
      </c>
      <c r="M26" s="5"/>
      <c r="N26" s="4">
        <v>400595</v>
      </c>
      <c r="O26" s="5"/>
      <c r="P26" s="4">
        <v>400000</v>
      </c>
    </row>
    <row r="27" spans="1:16" x14ac:dyDescent="0.25">
      <c r="A27" s="1"/>
      <c r="B27" s="1"/>
      <c r="C27" s="1"/>
      <c r="D27" s="1"/>
      <c r="E27" s="1"/>
      <c r="F27" s="1" t="s">
        <v>24</v>
      </c>
      <c r="G27" s="1"/>
      <c r="H27" s="4">
        <v>2.85</v>
      </c>
      <c r="I27" s="1"/>
      <c r="J27" s="4">
        <v>0</v>
      </c>
      <c r="K27" s="5"/>
      <c r="L27" s="4">
        <v>0</v>
      </c>
      <c r="M27" s="5"/>
      <c r="N27" s="4">
        <v>0</v>
      </c>
      <c r="O27" s="5"/>
      <c r="P27" s="4">
        <v>0</v>
      </c>
    </row>
    <row r="28" spans="1:16" x14ac:dyDescent="0.25">
      <c r="A28" s="1"/>
      <c r="B28" s="1"/>
      <c r="C28" s="1"/>
      <c r="D28" s="1"/>
      <c r="E28" s="1"/>
      <c r="F28" s="1" t="s">
        <v>25</v>
      </c>
      <c r="G28" s="1"/>
      <c r="H28" s="4">
        <v>96209.98</v>
      </c>
      <c r="I28" s="1"/>
      <c r="J28" s="4">
        <v>49369.45</v>
      </c>
      <c r="K28" s="5"/>
      <c r="L28" s="4">
        <v>10167.99</v>
      </c>
      <c r="M28" s="5"/>
      <c r="N28" s="4">
        <v>82086</v>
      </c>
      <c r="O28" s="5"/>
      <c r="P28" s="4">
        <v>60000</v>
      </c>
    </row>
    <row r="29" spans="1:16" x14ac:dyDescent="0.25">
      <c r="A29" s="1"/>
      <c r="B29" s="1"/>
      <c r="C29" s="1"/>
      <c r="D29" s="1"/>
      <c r="E29" s="1"/>
      <c r="F29" s="1" t="s">
        <v>26</v>
      </c>
      <c r="G29" s="1"/>
      <c r="H29" s="4">
        <v>21258.21</v>
      </c>
      <c r="I29" s="1"/>
      <c r="J29" s="4">
        <v>19133.810000000001</v>
      </c>
      <c r="K29" s="5"/>
      <c r="L29" s="4">
        <v>19166.75</v>
      </c>
      <c r="M29" s="5"/>
      <c r="N29" s="4">
        <v>16454</v>
      </c>
      <c r="O29" s="5"/>
      <c r="P29" s="4">
        <v>20000</v>
      </c>
    </row>
    <row r="30" spans="1:16" x14ac:dyDescent="0.25">
      <c r="A30" s="1"/>
      <c r="B30" s="1"/>
      <c r="C30" s="1"/>
      <c r="D30" s="1"/>
      <c r="E30" s="1"/>
      <c r="F30" s="1" t="s">
        <v>27</v>
      </c>
      <c r="G30" s="1"/>
      <c r="H30" s="4">
        <v>3945</v>
      </c>
      <c r="I30" s="1"/>
      <c r="J30" s="4">
        <v>3150</v>
      </c>
      <c r="K30" s="5"/>
      <c r="L30" s="4">
        <v>4800</v>
      </c>
      <c r="M30" s="5"/>
      <c r="N30" s="4">
        <v>1800</v>
      </c>
      <c r="O30" s="5"/>
      <c r="P30" s="4">
        <v>4000</v>
      </c>
    </row>
    <row r="31" spans="1:16" x14ac:dyDescent="0.25">
      <c r="A31" s="1"/>
      <c r="B31" s="1"/>
      <c r="C31" s="1"/>
      <c r="D31" s="1"/>
      <c r="E31" s="1"/>
      <c r="F31" s="1" t="s">
        <v>28</v>
      </c>
      <c r="G31" s="1"/>
      <c r="H31" s="4">
        <v>1560.84</v>
      </c>
      <c r="I31" s="1"/>
      <c r="J31" s="4">
        <v>258</v>
      </c>
      <c r="K31" s="5"/>
      <c r="L31" s="4">
        <v>420.56</v>
      </c>
      <c r="M31" s="5"/>
      <c r="N31" s="4">
        <v>780</v>
      </c>
      <c r="O31" s="5"/>
      <c r="P31" s="4">
        <v>500</v>
      </c>
    </row>
    <row r="32" spans="1:16" x14ac:dyDescent="0.25">
      <c r="A32" s="1"/>
      <c r="B32" s="1"/>
      <c r="C32" s="1"/>
      <c r="D32" s="1"/>
      <c r="E32" s="1" t="s">
        <v>29</v>
      </c>
      <c r="F32" s="1"/>
      <c r="G32" s="1"/>
      <c r="H32" s="4">
        <f>ROUND(SUM(H25:H31),5)</f>
        <v>600218.02</v>
      </c>
      <c r="I32" s="1"/>
      <c r="J32" s="4">
        <f>ROUND(SUM(J25:J31),5)</f>
        <v>480674.74</v>
      </c>
      <c r="K32" s="5"/>
      <c r="L32" s="4">
        <f>ROUND(SUM(L25:L31),5)</f>
        <v>415327.77</v>
      </c>
      <c r="M32" s="5"/>
      <c r="N32" s="4">
        <f>ROUND(SUM(N25:N31),5)</f>
        <v>501715</v>
      </c>
      <c r="O32" s="5"/>
      <c r="P32" s="4">
        <f>ROUND(SUM(P25:P31),5)</f>
        <v>484500</v>
      </c>
    </row>
    <row r="33" spans="1:16" x14ac:dyDescent="0.25">
      <c r="A33" s="1"/>
      <c r="B33" s="1"/>
      <c r="C33" s="1"/>
      <c r="D33" s="1"/>
      <c r="E33" s="1" t="s">
        <v>30</v>
      </c>
      <c r="F33" s="1"/>
      <c r="G33" s="1"/>
      <c r="H33" s="1"/>
      <c r="I33" s="1"/>
      <c r="J33" s="4"/>
      <c r="K33" s="5"/>
      <c r="L33" s="4"/>
      <c r="M33" s="5"/>
      <c r="N33" s="4"/>
      <c r="O33" s="5"/>
      <c r="P33" s="4"/>
    </row>
    <row r="34" spans="1:16" x14ac:dyDescent="0.25">
      <c r="A34" s="1"/>
      <c r="B34" s="1"/>
      <c r="C34" s="1"/>
      <c r="D34" s="1"/>
      <c r="E34" s="1"/>
      <c r="F34" s="1" t="s">
        <v>31</v>
      </c>
      <c r="G34" s="1"/>
      <c r="H34" s="4">
        <v>645483.89</v>
      </c>
      <c r="I34" s="1"/>
      <c r="J34" s="4">
        <v>548475.31999999995</v>
      </c>
      <c r="K34" s="5"/>
      <c r="L34" s="4">
        <v>529153.29</v>
      </c>
      <c r="M34" s="5"/>
      <c r="N34" s="4">
        <v>520191</v>
      </c>
      <c r="O34" s="5"/>
      <c r="P34" s="4">
        <v>500000</v>
      </c>
    </row>
    <row r="35" spans="1:16" x14ac:dyDescent="0.25">
      <c r="A35" s="1"/>
      <c r="B35" s="1"/>
      <c r="C35" s="1"/>
      <c r="D35" s="1"/>
      <c r="E35" s="1"/>
      <c r="F35" s="1" t="s">
        <v>32</v>
      </c>
      <c r="G35" s="1"/>
      <c r="H35" s="4">
        <v>26146.93</v>
      </c>
      <c r="I35" s="1"/>
      <c r="J35" s="4">
        <v>26606.17</v>
      </c>
      <c r="K35" s="5"/>
      <c r="L35" s="4">
        <v>17688.86</v>
      </c>
      <c r="M35" s="5"/>
      <c r="N35" s="4">
        <v>24085</v>
      </c>
      <c r="O35" s="5"/>
      <c r="P35" s="4">
        <v>20000</v>
      </c>
    </row>
    <row r="36" spans="1:16" x14ac:dyDescent="0.25">
      <c r="A36" s="1"/>
      <c r="B36" s="1"/>
      <c r="C36" s="1"/>
      <c r="D36" s="1"/>
      <c r="E36" s="1"/>
      <c r="F36" s="1" t="s">
        <v>33</v>
      </c>
      <c r="G36" s="1"/>
      <c r="H36" s="4">
        <v>2112</v>
      </c>
      <c r="I36" s="1"/>
      <c r="J36" s="4">
        <v>2112</v>
      </c>
      <c r="K36" s="5"/>
      <c r="L36" s="4">
        <v>1733</v>
      </c>
      <c r="M36" s="5"/>
      <c r="N36" s="4">
        <v>1896</v>
      </c>
      <c r="O36" s="5"/>
      <c r="P36" s="4">
        <v>2000</v>
      </c>
    </row>
    <row r="37" spans="1:16" ht="15.75" thickBot="1" x14ac:dyDescent="0.3">
      <c r="A37" s="1"/>
      <c r="B37" s="1"/>
      <c r="C37" s="1"/>
      <c r="D37" s="1"/>
      <c r="E37" s="1"/>
      <c r="F37" s="1" t="s">
        <v>34</v>
      </c>
      <c r="G37" s="1"/>
      <c r="H37" s="6">
        <v>14598</v>
      </c>
      <c r="I37" s="1"/>
      <c r="J37" s="6">
        <v>11046</v>
      </c>
      <c r="K37" s="5"/>
      <c r="L37" s="6">
        <v>10450</v>
      </c>
      <c r="M37" s="5"/>
      <c r="N37" s="6">
        <v>11600</v>
      </c>
      <c r="O37" s="5"/>
      <c r="P37" s="6">
        <v>11000</v>
      </c>
    </row>
    <row r="38" spans="1:16" x14ac:dyDescent="0.25">
      <c r="A38" s="1"/>
      <c r="B38" s="1"/>
      <c r="C38" s="1"/>
      <c r="D38" s="1"/>
      <c r="E38" s="1" t="s">
        <v>35</v>
      </c>
      <c r="F38" s="1"/>
      <c r="G38" s="1"/>
      <c r="H38" s="4">
        <f>ROUND(SUM(H33:H37),5)</f>
        <v>688340.82</v>
      </c>
      <c r="I38" s="1"/>
      <c r="J38" s="4">
        <f>ROUND(SUM(J33:J37),5)</f>
        <v>588239.49</v>
      </c>
      <c r="K38" s="5"/>
      <c r="L38" s="4">
        <f>ROUND(SUM(L33:L37),5)</f>
        <v>559025.15</v>
      </c>
      <c r="M38" s="5"/>
      <c r="N38" s="4">
        <f>ROUND(SUM(N33:N37),5)</f>
        <v>557772</v>
      </c>
      <c r="O38" s="5"/>
      <c r="P38" s="4">
        <f>ROUND(SUM(P33:P37),5)</f>
        <v>533000</v>
      </c>
    </row>
    <row r="39" spans="1:16" x14ac:dyDescent="0.25">
      <c r="A39" s="1"/>
      <c r="B39" s="1"/>
      <c r="C39" s="1"/>
      <c r="D39" s="1"/>
      <c r="E39" s="1" t="s">
        <v>36</v>
      </c>
      <c r="F39" s="1"/>
      <c r="G39" s="1"/>
      <c r="H39" s="1"/>
      <c r="I39" s="1"/>
      <c r="J39" s="4"/>
      <c r="K39" s="5"/>
      <c r="L39" s="4"/>
      <c r="M39" s="5"/>
      <c r="N39" s="4"/>
      <c r="O39" s="5"/>
      <c r="P39" s="4"/>
    </row>
    <row r="40" spans="1:16" x14ac:dyDescent="0.25">
      <c r="A40" s="1"/>
      <c r="B40" s="1"/>
      <c r="C40" s="1"/>
      <c r="D40" s="1"/>
      <c r="E40" s="1"/>
      <c r="F40" s="1" t="s">
        <v>37</v>
      </c>
      <c r="G40" s="1"/>
      <c r="H40" s="4">
        <v>404741.22</v>
      </c>
      <c r="I40" s="1"/>
      <c r="J40" s="4">
        <v>402246.46</v>
      </c>
      <c r="K40" s="5"/>
      <c r="L40" s="4">
        <v>384398.55</v>
      </c>
      <c r="M40" s="5"/>
      <c r="N40" s="4">
        <v>344800</v>
      </c>
      <c r="O40" s="5"/>
      <c r="P40" s="4">
        <v>400000</v>
      </c>
    </row>
    <row r="41" spans="1:16" x14ac:dyDescent="0.25">
      <c r="A41" s="1"/>
      <c r="B41" s="1"/>
      <c r="C41" s="1"/>
      <c r="D41" s="1"/>
      <c r="E41" s="1"/>
      <c r="F41" s="1" t="s">
        <v>164</v>
      </c>
      <c r="G41" s="1"/>
      <c r="H41" s="4">
        <v>6117.49</v>
      </c>
      <c r="I41" s="1"/>
      <c r="J41" s="4">
        <v>3010.99</v>
      </c>
      <c r="K41" s="5"/>
      <c r="L41" s="4">
        <v>1783.66</v>
      </c>
      <c r="M41" s="5"/>
      <c r="N41" s="4">
        <v>0</v>
      </c>
      <c r="O41" s="5"/>
      <c r="P41" s="4">
        <v>0</v>
      </c>
    </row>
    <row r="42" spans="1:16" x14ac:dyDescent="0.25">
      <c r="A42" s="1"/>
      <c r="B42" s="1"/>
      <c r="C42" s="1"/>
      <c r="D42" s="1"/>
      <c r="E42" s="1"/>
      <c r="F42" s="1" t="s">
        <v>38</v>
      </c>
      <c r="G42" s="1"/>
      <c r="H42" s="4">
        <v>4946.2299999999996</v>
      </c>
      <c r="I42" s="1"/>
      <c r="J42" s="4">
        <v>774.26</v>
      </c>
      <c r="K42" s="5"/>
      <c r="L42" s="26">
        <v>7524.49</v>
      </c>
      <c r="M42" s="5"/>
      <c r="N42" s="4">
        <v>6067</v>
      </c>
      <c r="O42" s="5"/>
      <c r="P42" s="4">
        <v>6500</v>
      </c>
    </row>
    <row r="43" spans="1:16" x14ac:dyDescent="0.25">
      <c r="A43" s="1"/>
      <c r="B43" s="1"/>
      <c r="C43" s="1"/>
      <c r="D43" s="1"/>
      <c r="E43" s="1"/>
      <c r="F43" s="1" t="s">
        <v>39</v>
      </c>
      <c r="G43" s="1"/>
      <c r="H43" s="4">
        <v>2010</v>
      </c>
      <c r="I43" s="1"/>
      <c r="J43" s="4">
        <v>780</v>
      </c>
      <c r="K43" s="5"/>
      <c r="L43" s="4">
        <v>20</v>
      </c>
      <c r="M43" s="5"/>
      <c r="N43" s="4">
        <v>870</v>
      </c>
      <c r="O43" s="5"/>
      <c r="P43" s="4">
        <v>2000</v>
      </c>
    </row>
    <row r="44" spans="1:16" x14ac:dyDescent="0.25">
      <c r="A44" s="1"/>
      <c r="B44" s="1"/>
      <c r="C44" s="1"/>
      <c r="D44" s="1"/>
      <c r="E44" s="1" t="s">
        <v>40</v>
      </c>
      <c r="F44" s="1"/>
      <c r="G44" s="1"/>
      <c r="H44" s="4">
        <f>ROUND(SUM(H39:H43),5)</f>
        <v>417814.94</v>
      </c>
      <c r="I44" s="1"/>
      <c r="J44" s="4">
        <f>ROUND(SUM(J39:J43),5)</f>
        <v>406811.71</v>
      </c>
      <c r="K44" s="5"/>
      <c r="L44" s="4">
        <f>ROUND(SUM(L39:L43),5)</f>
        <v>393726.7</v>
      </c>
      <c r="M44" s="5"/>
      <c r="N44" s="4">
        <f>ROUND(SUM(N39:N43),5)</f>
        <v>351737</v>
      </c>
      <c r="O44" s="5"/>
      <c r="P44" s="4">
        <f>ROUND(SUM(P39:P43),5)</f>
        <v>408500</v>
      </c>
    </row>
    <row r="45" spans="1:16" x14ac:dyDescent="0.25">
      <c r="A45" s="1"/>
      <c r="B45" s="1"/>
      <c r="C45" s="1"/>
      <c r="D45" s="1"/>
      <c r="E45" s="1" t="s">
        <v>41</v>
      </c>
      <c r="F45" s="1"/>
      <c r="G45" s="1"/>
      <c r="H45" s="1"/>
      <c r="I45" s="1"/>
      <c r="J45" s="4"/>
      <c r="K45" s="5"/>
      <c r="L45" s="4"/>
      <c r="M45" s="5"/>
      <c r="N45" s="4"/>
      <c r="O45" s="5"/>
      <c r="P45" s="4"/>
    </row>
    <row r="46" spans="1:16" x14ac:dyDescent="0.25">
      <c r="A46" s="1"/>
      <c r="B46" s="1"/>
      <c r="C46" s="1"/>
      <c r="D46" s="1"/>
      <c r="E46" s="1"/>
      <c r="F46" s="1" t="s">
        <v>42</v>
      </c>
      <c r="G46" s="1"/>
      <c r="H46" s="4">
        <v>0</v>
      </c>
      <c r="I46" s="1"/>
      <c r="J46" s="4">
        <v>323448.19</v>
      </c>
      <c r="K46" s="5"/>
      <c r="L46" s="4">
        <v>362922.94</v>
      </c>
      <c r="M46" s="5"/>
      <c r="N46" s="4">
        <v>308616</v>
      </c>
      <c r="O46" s="5"/>
      <c r="P46" s="4">
        <v>360000</v>
      </c>
    </row>
    <row r="47" spans="1:16" x14ac:dyDescent="0.25">
      <c r="A47" s="1"/>
      <c r="B47" s="1"/>
      <c r="C47" s="1"/>
      <c r="D47" s="1"/>
      <c r="E47" s="1"/>
      <c r="F47" s="1" t="s">
        <v>43</v>
      </c>
      <c r="G47" s="1"/>
      <c r="H47" s="4">
        <v>0</v>
      </c>
      <c r="I47" s="1"/>
      <c r="J47" s="4">
        <v>3319.37</v>
      </c>
      <c r="K47" s="5"/>
      <c r="L47" s="26">
        <v>7506.24</v>
      </c>
      <c r="M47" s="5"/>
      <c r="N47" s="4">
        <v>2960</v>
      </c>
      <c r="O47" s="5"/>
      <c r="P47" s="4">
        <v>6500</v>
      </c>
    </row>
    <row r="48" spans="1:16" x14ac:dyDescent="0.25">
      <c r="A48" s="1"/>
      <c r="B48" s="1"/>
      <c r="C48" s="1"/>
      <c r="D48" s="1"/>
      <c r="E48" s="1"/>
      <c r="F48" s="1" t="s">
        <v>44</v>
      </c>
      <c r="G48" s="1"/>
      <c r="H48" s="4">
        <v>0</v>
      </c>
      <c r="I48" s="1"/>
      <c r="J48" s="4">
        <v>425</v>
      </c>
      <c r="K48" s="5"/>
      <c r="L48" s="4">
        <v>0</v>
      </c>
      <c r="M48" s="5"/>
      <c r="N48" s="4">
        <v>0</v>
      </c>
      <c r="O48" s="5"/>
      <c r="P48" s="4">
        <v>400</v>
      </c>
    </row>
    <row r="49" spans="1:16" x14ac:dyDescent="0.25">
      <c r="A49" s="1"/>
      <c r="B49" s="1"/>
      <c r="C49" s="1"/>
      <c r="D49" s="1"/>
      <c r="E49" s="1"/>
      <c r="F49" s="1" t="s">
        <v>45</v>
      </c>
      <c r="G49" s="1"/>
      <c r="H49" s="4">
        <v>0</v>
      </c>
      <c r="I49" s="1"/>
      <c r="J49" s="4">
        <v>2090.0100000000002</v>
      </c>
      <c r="K49" s="5"/>
      <c r="L49" s="4">
        <v>1605</v>
      </c>
      <c r="M49" s="5"/>
      <c r="N49" s="4">
        <v>1785</v>
      </c>
      <c r="O49" s="5"/>
      <c r="P49" s="4">
        <v>2000</v>
      </c>
    </row>
    <row r="50" spans="1:16" ht="15.75" thickBot="1" x14ac:dyDescent="0.3">
      <c r="A50" s="1"/>
      <c r="B50" s="1"/>
      <c r="C50" s="1"/>
      <c r="D50" s="1"/>
      <c r="E50" s="1"/>
      <c r="F50" s="1" t="s">
        <v>46</v>
      </c>
      <c r="G50" s="1"/>
      <c r="H50" s="7">
        <v>0</v>
      </c>
      <c r="I50" s="1"/>
      <c r="J50" s="7">
        <v>333.24</v>
      </c>
      <c r="K50" s="5"/>
      <c r="L50" s="7">
        <v>425</v>
      </c>
      <c r="M50" s="5"/>
      <c r="N50" s="7">
        <v>290</v>
      </c>
      <c r="O50" s="5"/>
      <c r="P50" s="7">
        <v>400</v>
      </c>
    </row>
    <row r="51" spans="1:16" ht="15.75" thickBot="1" x14ac:dyDescent="0.3">
      <c r="A51" s="1"/>
      <c r="B51" s="1"/>
      <c r="C51" s="1"/>
      <c r="D51" s="1"/>
      <c r="E51" s="1" t="s">
        <v>47</v>
      </c>
      <c r="F51" s="1"/>
      <c r="G51" s="1"/>
      <c r="H51" s="8">
        <f>ROUND(SUM(H45:H50),5)</f>
        <v>0</v>
      </c>
      <c r="I51" s="1"/>
      <c r="J51" s="8">
        <f>ROUND(SUM(J45:J50),5)</f>
        <v>329615.81</v>
      </c>
      <c r="K51" s="5"/>
      <c r="L51" s="8">
        <f>ROUND(SUM(L45:L50),5)</f>
        <v>372459.18</v>
      </c>
      <c r="M51" s="5"/>
      <c r="N51" s="8">
        <f>ROUND(SUM(N45:N50),5)</f>
        <v>313651</v>
      </c>
      <c r="O51" s="5"/>
      <c r="P51" s="8">
        <f>ROUND(SUM(P45:P50),5)</f>
        <v>369300</v>
      </c>
    </row>
    <row r="52" spans="1:16" x14ac:dyDescent="0.25">
      <c r="A52" s="1"/>
      <c r="B52" s="1"/>
      <c r="C52" s="1"/>
      <c r="D52" s="1" t="s">
        <v>48</v>
      </c>
      <c r="E52" s="1"/>
      <c r="F52" s="1"/>
      <c r="G52" s="1"/>
      <c r="H52" s="4">
        <v>1787702.82</v>
      </c>
      <c r="I52" s="1"/>
      <c r="J52" s="4">
        <f>ROUND(J4+SUM(J16:J16)+J24+J32+J38+J44+J51,5)</f>
        <v>1837771.29</v>
      </c>
      <c r="K52" s="5"/>
      <c r="L52" s="4">
        <f>ROUND(L4+SUM(L16:L16)+L24+L32+L38+L44+L51,5)</f>
        <v>1774512.67</v>
      </c>
      <c r="M52" s="5"/>
      <c r="N52" s="4">
        <f>ROUND(N4+SUM(N16:N16)+N24+N32+N38+N44+N51,5)</f>
        <v>1764491.86</v>
      </c>
      <c r="O52" s="5"/>
      <c r="P52" s="4">
        <f>ROUND(P4+SUM(P16:P16)+P24+P32+P38+P44+P51,5)</f>
        <v>1835715</v>
      </c>
    </row>
    <row r="53" spans="1:16" x14ac:dyDescent="0.25">
      <c r="A53" s="1"/>
      <c r="B53" s="1"/>
      <c r="C53" s="1"/>
      <c r="D53" s="1" t="s">
        <v>49</v>
      </c>
      <c r="E53" s="1"/>
      <c r="F53" s="1"/>
      <c r="G53" s="1"/>
      <c r="H53" s="1"/>
      <c r="I53" s="1"/>
      <c r="J53" s="4"/>
      <c r="K53" s="5"/>
      <c r="L53" s="4"/>
      <c r="M53" s="5"/>
      <c r="N53" s="4"/>
      <c r="O53" s="5"/>
      <c r="P53" s="4"/>
    </row>
    <row r="54" spans="1:16" ht="15.75" thickBot="1" x14ac:dyDescent="0.3">
      <c r="A54" s="1"/>
      <c r="B54" s="1"/>
      <c r="C54" s="1"/>
      <c r="D54" s="1"/>
      <c r="E54" s="1" t="s">
        <v>50</v>
      </c>
      <c r="F54" s="1"/>
      <c r="G54" s="1"/>
      <c r="H54" s="4">
        <v>4495.6899999999996</v>
      </c>
      <c r="I54" s="1"/>
      <c r="J54" s="4">
        <v>2302.75</v>
      </c>
      <c r="K54" s="5"/>
      <c r="L54" s="4">
        <v>1469.3</v>
      </c>
      <c r="M54" s="5"/>
      <c r="N54" s="4">
        <v>200</v>
      </c>
      <c r="O54" s="5"/>
      <c r="P54" s="4">
        <v>4000</v>
      </c>
    </row>
    <row r="55" spans="1:16" ht="15.75" thickBot="1" x14ac:dyDescent="0.3">
      <c r="A55" s="1"/>
      <c r="B55" s="1"/>
      <c r="C55" s="1"/>
      <c r="D55" s="1" t="s">
        <v>51</v>
      </c>
      <c r="E55" s="1"/>
      <c r="F55" s="1"/>
      <c r="G55" s="1"/>
      <c r="H55" s="8">
        <f>SUM(H54:H54)</f>
        <v>4495.6899999999996</v>
      </c>
      <c r="I55" s="8"/>
      <c r="J55" s="8">
        <f>SUM(J54:J54)</f>
        <v>2302.75</v>
      </c>
      <c r="K55" s="5"/>
      <c r="L55" s="8">
        <f>ROUND(SUM(L53:L54),5)</f>
        <v>1469.3</v>
      </c>
      <c r="M55" s="5"/>
      <c r="N55" s="8">
        <f>ROUND(SUM(N53:N54),5)</f>
        <v>200</v>
      </c>
      <c r="O55" s="5"/>
      <c r="P55" s="8">
        <f>ROUND(SUM(P53:P54),5)</f>
        <v>4000</v>
      </c>
    </row>
    <row r="56" spans="1:16" x14ac:dyDescent="0.25">
      <c r="A56" s="1"/>
      <c r="B56" s="1"/>
      <c r="C56" s="1" t="s">
        <v>52</v>
      </c>
      <c r="D56" s="1"/>
      <c r="E56" s="1"/>
      <c r="F56" s="1"/>
      <c r="G56" s="1"/>
      <c r="H56" s="4">
        <f>ROUND(H52-H55,5)</f>
        <v>1783207.13</v>
      </c>
      <c r="I56" s="1"/>
      <c r="J56" s="4">
        <f>ROUND(J52-J55,5)</f>
        <v>1835468.54</v>
      </c>
      <c r="K56" s="5"/>
      <c r="L56" s="4">
        <f>ROUND(L52-L55,5)</f>
        <v>1773043.37</v>
      </c>
      <c r="M56" s="5"/>
      <c r="N56" s="4">
        <f>ROUND(N52-N55,5)</f>
        <v>1764291.86</v>
      </c>
      <c r="O56" s="5"/>
      <c r="P56" s="4">
        <f>ROUND(P52-P55,5)</f>
        <v>1831715</v>
      </c>
    </row>
    <row r="57" spans="1:16" x14ac:dyDescent="0.25">
      <c r="A57" s="1"/>
      <c r="B57" s="1"/>
      <c r="C57" s="1"/>
      <c r="D57" s="1" t="s">
        <v>53</v>
      </c>
      <c r="E57" s="1"/>
      <c r="F57" s="1"/>
      <c r="G57" s="1"/>
      <c r="H57" s="1"/>
      <c r="I57" s="1"/>
      <c r="J57" s="4"/>
      <c r="K57" s="5"/>
      <c r="L57" s="4"/>
      <c r="M57" s="5"/>
      <c r="N57" s="4"/>
      <c r="O57" s="5"/>
      <c r="P57" s="4"/>
    </row>
    <row r="58" spans="1:16" x14ac:dyDescent="0.25">
      <c r="A58" s="1"/>
      <c r="B58" s="1"/>
      <c r="C58" s="1"/>
      <c r="D58" s="1"/>
      <c r="E58" s="1" t="s">
        <v>54</v>
      </c>
      <c r="F58" s="1"/>
      <c r="G58" s="1"/>
      <c r="H58" s="1"/>
      <c r="I58" s="1"/>
      <c r="J58" s="4"/>
      <c r="K58" s="5"/>
      <c r="L58" s="4"/>
      <c r="M58" s="5"/>
      <c r="N58" s="4"/>
      <c r="O58" s="5"/>
      <c r="P58" s="4"/>
    </row>
    <row r="59" spans="1:16" x14ac:dyDescent="0.25">
      <c r="A59" s="1"/>
      <c r="B59" s="1"/>
      <c r="C59" s="1"/>
      <c r="D59" s="1"/>
      <c r="E59" s="1"/>
      <c r="F59" s="1" t="s">
        <v>55</v>
      </c>
      <c r="G59" s="1"/>
      <c r="H59" s="4">
        <v>1017</v>
      </c>
      <c r="I59" s="1"/>
      <c r="J59" s="4">
        <v>765</v>
      </c>
      <c r="K59" s="5"/>
      <c r="L59" s="4">
        <v>135</v>
      </c>
      <c r="M59" s="5"/>
      <c r="N59" s="4">
        <v>690</v>
      </c>
      <c r="O59" s="5"/>
      <c r="P59" s="4">
        <v>700</v>
      </c>
    </row>
    <row r="60" spans="1:16" x14ac:dyDescent="0.25">
      <c r="A60" s="1"/>
      <c r="B60" s="1"/>
      <c r="C60" s="1"/>
      <c r="D60" s="1"/>
      <c r="E60" s="1"/>
      <c r="F60" s="1" t="s">
        <v>56</v>
      </c>
      <c r="G60" s="1"/>
      <c r="H60" s="4">
        <v>7713.76</v>
      </c>
      <c r="I60" s="1"/>
      <c r="J60" s="4">
        <v>5403.95</v>
      </c>
      <c r="K60" s="5"/>
      <c r="L60" s="4">
        <v>409.5</v>
      </c>
      <c r="M60" s="5"/>
      <c r="N60" s="4">
        <v>3025</v>
      </c>
      <c r="O60" s="5"/>
      <c r="P60" s="4">
        <v>3000</v>
      </c>
    </row>
    <row r="61" spans="1:16" x14ac:dyDescent="0.25">
      <c r="A61" s="1"/>
      <c r="B61" s="1"/>
      <c r="C61" s="1"/>
      <c r="D61" s="1"/>
      <c r="E61" s="1"/>
      <c r="F61" s="1" t="s">
        <v>57</v>
      </c>
      <c r="G61" s="1"/>
      <c r="H61" s="4">
        <v>16298.48</v>
      </c>
      <c r="I61" s="1"/>
      <c r="J61" s="4">
        <v>11114.8</v>
      </c>
      <c r="K61" s="5"/>
      <c r="L61" s="4">
        <v>14121.5</v>
      </c>
      <c r="M61" s="5"/>
      <c r="N61" s="4">
        <v>10210</v>
      </c>
      <c r="O61" s="5"/>
      <c r="P61" s="4">
        <v>15000</v>
      </c>
    </row>
    <row r="62" spans="1:16" x14ac:dyDescent="0.25">
      <c r="A62" s="1"/>
      <c r="B62" s="1"/>
      <c r="C62" s="1"/>
      <c r="D62" s="1"/>
      <c r="E62" s="1"/>
      <c r="F62" s="1" t="s">
        <v>58</v>
      </c>
      <c r="G62" s="1"/>
      <c r="H62" s="4">
        <v>640</v>
      </c>
      <c r="I62" s="1"/>
      <c r="J62" s="4">
        <v>360</v>
      </c>
      <c r="K62" s="5"/>
      <c r="L62" s="4">
        <v>160</v>
      </c>
      <c r="M62" s="5"/>
      <c r="N62" s="4">
        <v>480</v>
      </c>
      <c r="O62" s="5"/>
      <c r="P62" s="4">
        <v>400</v>
      </c>
    </row>
    <row r="63" spans="1:16" x14ac:dyDescent="0.25">
      <c r="A63" s="1"/>
      <c r="B63" s="1"/>
      <c r="C63" s="1"/>
      <c r="D63" s="1"/>
      <c r="E63" s="1"/>
      <c r="F63" s="1" t="s">
        <v>165</v>
      </c>
      <c r="G63" s="1"/>
      <c r="H63" s="4">
        <v>50</v>
      </c>
      <c r="I63" s="1"/>
      <c r="J63" s="4">
        <v>8789.8799999999992</v>
      </c>
      <c r="K63" s="5"/>
      <c r="L63" s="4">
        <v>3056.42</v>
      </c>
      <c r="M63" s="5"/>
      <c r="N63" s="4">
        <v>0</v>
      </c>
      <c r="O63" s="5"/>
      <c r="P63" s="4">
        <v>0</v>
      </c>
    </row>
    <row r="64" spans="1:16" x14ac:dyDescent="0.25">
      <c r="A64" s="1"/>
      <c r="B64" s="1"/>
      <c r="C64" s="1"/>
      <c r="D64" s="1"/>
      <c r="E64" s="1"/>
      <c r="F64" s="1" t="s">
        <v>59</v>
      </c>
      <c r="G64" s="1"/>
      <c r="H64" s="4">
        <v>11539.75</v>
      </c>
      <c r="I64" s="1"/>
      <c r="J64" s="4">
        <v>2619.0700000000002</v>
      </c>
      <c r="K64" s="5"/>
      <c r="L64" s="4">
        <v>42.9</v>
      </c>
      <c r="M64" s="5"/>
      <c r="N64" s="4">
        <v>9005</v>
      </c>
      <c r="O64" s="5"/>
      <c r="P64" s="4">
        <v>1000</v>
      </c>
    </row>
    <row r="65" spans="1:16" x14ac:dyDescent="0.25">
      <c r="A65" s="1"/>
      <c r="B65" s="1"/>
      <c r="C65" s="1"/>
      <c r="D65" s="1"/>
      <c r="E65" s="1"/>
      <c r="F65" s="1" t="s">
        <v>60</v>
      </c>
      <c r="G65" s="1"/>
      <c r="H65" s="4">
        <v>2441.25</v>
      </c>
      <c r="I65" s="1"/>
      <c r="J65" s="4">
        <v>0</v>
      </c>
      <c r="K65" s="5"/>
      <c r="L65" s="4">
        <v>0</v>
      </c>
      <c r="M65" s="5"/>
      <c r="N65" s="4">
        <v>0</v>
      </c>
      <c r="O65" s="5"/>
      <c r="P65" s="4">
        <v>500</v>
      </c>
    </row>
    <row r="66" spans="1:16" x14ac:dyDescent="0.25">
      <c r="A66" s="1"/>
      <c r="B66" s="1"/>
      <c r="C66" s="1"/>
      <c r="D66" s="1"/>
      <c r="E66" s="1"/>
      <c r="F66" s="1" t="s">
        <v>166</v>
      </c>
      <c r="G66" s="1"/>
      <c r="H66" s="4">
        <v>2790</v>
      </c>
      <c r="I66" s="1"/>
      <c r="J66" s="4">
        <v>1725</v>
      </c>
      <c r="K66" s="5"/>
      <c r="L66" s="4">
        <v>0</v>
      </c>
      <c r="M66" s="5"/>
      <c r="N66" s="4">
        <v>0</v>
      </c>
      <c r="O66" s="5"/>
      <c r="P66" s="4">
        <v>0</v>
      </c>
    </row>
    <row r="67" spans="1:16" x14ac:dyDescent="0.25">
      <c r="A67" s="1"/>
      <c r="B67" s="1"/>
      <c r="C67" s="1"/>
      <c r="D67" s="1"/>
      <c r="E67" s="1"/>
      <c r="F67" s="1" t="s">
        <v>61</v>
      </c>
      <c r="G67" s="1"/>
      <c r="H67" s="4">
        <v>22145.29</v>
      </c>
      <c r="I67" s="1"/>
      <c r="J67" s="4">
        <v>10369.799999999999</v>
      </c>
      <c r="K67" s="5"/>
      <c r="L67" s="4">
        <v>34778.300000000003</v>
      </c>
      <c r="M67" s="5"/>
      <c r="N67" s="4">
        <v>10007</v>
      </c>
      <c r="O67" s="5"/>
      <c r="P67" s="4">
        <v>6000</v>
      </c>
    </row>
    <row r="68" spans="1:16" x14ac:dyDescent="0.25">
      <c r="A68" s="1"/>
      <c r="B68" s="1"/>
      <c r="C68" s="1"/>
      <c r="D68" s="1"/>
      <c r="E68" s="1"/>
      <c r="F68" s="1" t="s">
        <v>62</v>
      </c>
      <c r="G68" s="1"/>
      <c r="H68" s="4">
        <v>1705.56</v>
      </c>
      <c r="I68" s="1"/>
      <c r="J68" s="4">
        <v>2005.75</v>
      </c>
      <c r="K68" s="5"/>
      <c r="L68" s="4">
        <v>237.17</v>
      </c>
      <c r="M68" s="5"/>
      <c r="N68" s="4">
        <v>1523</v>
      </c>
      <c r="O68" s="5"/>
      <c r="P68" s="4">
        <v>800</v>
      </c>
    </row>
    <row r="69" spans="1:16" x14ac:dyDescent="0.25">
      <c r="A69" s="1"/>
      <c r="B69" s="1"/>
      <c r="C69" s="1"/>
      <c r="D69" s="1"/>
      <c r="E69" s="1"/>
      <c r="F69" s="1" t="s">
        <v>63</v>
      </c>
      <c r="G69" s="1"/>
      <c r="H69" s="4">
        <v>7533.54</v>
      </c>
      <c r="I69" s="1"/>
      <c r="J69" s="4">
        <v>8646.52</v>
      </c>
      <c r="K69" s="5"/>
      <c r="L69" s="4">
        <v>12360.93</v>
      </c>
      <c r="M69" s="5"/>
      <c r="N69" s="4">
        <v>8002</v>
      </c>
      <c r="O69" s="5"/>
      <c r="P69" s="4">
        <v>7000</v>
      </c>
    </row>
    <row r="70" spans="1:16" x14ac:dyDescent="0.25">
      <c r="A70" s="1"/>
      <c r="B70" s="1"/>
      <c r="C70" s="1"/>
      <c r="D70" s="1"/>
      <c r="E70" s="1"/>
      <c r="F70" s="1" t="s">
        <v>64</v>
      </c>
      <c r="G70" s="1"/>
      <c r="H70" s="4">
        <v>176589.49</v>
      </c>
      <c r="I70" s="1"/>
      <c r="J70" s="4">
        <v>216925.36</v>
      </c>
      <c r="K70" s="5"/>
      <c r="L70" s="4">
        <v>138310.31</v>
      </c>
      <c r="M70" s="5"/>
      <c r="N70" s="4">
        <v>195056</v>
      </c>
      <c r="O70" s="5"/>
      <c r="P70" s="4">
        <v>140000</v>
      </c>
    </row>
    <row r="71" spans="1:16" x14ac:dyDescent="0.25">
      <c r="A71" s="1"/>
      <c r="B71" s="1"/>
      <c r="C71" s="1"/>
      <c r="D71" s="1"/>
      <c r="E71" s="1"/>
      <c r="F71" s="1" t="s">
        <v>65</v>
      </c>
      <c r="G71" s="1"/>
      <c r="H71" s="4">
        <v>6787.38</v>
      </c>
      <c r="I71" s="1"/>
      <c r="J71" s="4">
        <v>575.77</v>
      </c>
      <c r="K71" s="5"/>
      <c r="L71" s="4">
        <v>32874.35</v>
      </c>
      <c r="M71" s="5"/>
      <c r="N71" s="4">
        <v>3500</v>
      </c>
      <c r="O71" s="5"/>
      <c r="P71" s="4">
        <v>2500</v>
      </c>
    </row>
    <row r="72" spans="1:16" x14ac:dyDescent="0.25">
      <c r="A72" s="1"/>
      <c r="B72" s="1"/>
      <c r="C72" s="1"/>
      <c r="D72" s="1"/>
      <c r="E72" s="1"/>
      <c r="F72" s="1" t="s">
        <v>66</v>
      </c>
      <c r="G72" s="1"/>
      <c r="H72" s="4">
        <v>8503.94</v>
      </c>
      <c r="I72" s="1"/>
      <c r="J72" s="4">
        <v>7296.29</v>
      </c>
      <c r="K72" s="5"/>
      <c r="L72" s="4">
        <v>5829</v>
      </c>
      <c r="M72" s="5"/>
      <c r="N72" s="4">
        <v>8148</v>
      </c>
      <c r="O72" s="5"/>
      <c r="P72" s="4">
        <v>8000</v>
      </c>
    </row>
    <row r="73" spans="1:16" x14ac:dyDescent="0.25">
      <c r="A73" s="1"/>
      <c r="B73" s="1"/>
      <c r="C73" s="1"/>
      <c r="D73" s="1"/>
      <c r="E73" s="1" t="s">
        <v>67</v>
      </c>
      <c r="F73" s="1"/>
      <c r="G73" s="1"/>
      <c r="H73" s="4">
        <f>SUM(H59:H72)</f>
        <v>265755.44</v>
      </c>
      <c r="I73" s="1"/>
      <c r="J73" s="4">
        <f>SUM(J59:J72)</f>
        <v>276597.19</v>
      </c>
      <c r="K73" s="5"/>
      <c r="L73" s="4">
        <f>SUM(L59:L72)</f>
        <v>242315.38</v>
      </c>
      <c r="M73" s="5"/>
      <c r="N73" s="4">
        <f>ROUND(SUM(N58:N72),5)</f>
        <v>249646</v>
      </c>
      <c r="O73" s="5"/>
      <c r="P73" s="4">
        <f>ROUND(SUM(P58:P72),5)</f>
        <v>184900</v>
      </c>
    </row>
    <row r="74" spans="1:16" x14ac:dyDescent="0.25">
      <c r="A74" s="1"/>
      <c r="B74" s="1"/>
      <c r="C74" s="1"/>
      <c r="D74" s="1"/>
      <c r="E74" s="1" t="s">
        <v>68</v>
      </c>
      <c r="F74" s="1"/>
      <c r="G74" s="1"/>
      <c r="H74" s="1"/>
      <c r="I74" s="1"/>
      <c r="J74" s="4"/>
      <c r="K74" s="5"/>
      <c r="L74" s="4"/>
      <c r="M74" s="5"/>
      <c r="N74" s="4"/>
      <c r="O74" s="5"/>
      <c r="P74" s="4"/>
    </row>
    <row r="75" spans="1:16" x14ac:dyDescent="0.25">
      <c r="A75" s="1"/>
      <c r="B75" s="1"/>
      <c r="C75" s="1"/>
      <c r="D75" s="1"/>
      <c r="E75" s="1"/>
      <c r="F75" s="1" t="s">
        <v>69</v>
      </c>
      <c r="G75" s="1"/>
      <c r="H75" s="4">
        <v>6582.64</v>
      </c>
      <c r="I75" s="1"/>
      <c r="J75" s="4">
        <v>9596.09</v>
      </c>
      <c r="K75" s="5"/>
      <c r="L75" s="4">
        <v>13328.55</v>
      </c>
      <c r="M75" s="5"/>
      <c r="N75" s="4">
        <v>6687</v>
      </c>
      <c r="O75" s="5"/>
      <c r="P75" s="4">
        <v>14000</v>
      </c>
    </row>
    <row r="76" spans="1:16" x14ac:dyDescent="0.25">
      <c r="A76" s="1"/>
      <c r="B76" s="1"/>
      <c r="C76" s="1"/>
      <c r="D76" s="1"/>
      <c r="E76" s="1"/>
      <c r="F76" s="1" t="s">
        <v>70</v>
      </c>
      <c r="G76" s="1"/>
      <c r="H76" s="4">
        <v>14337.42</v>
      </c>
      <c r="I76" s="1"/>
      <c r="J76" s="4">
        <v>13516.01</v>
      </c>
      <c r="K76" s="5"/>
      <c r="L76" s="4">
        <v>7933.29</v>
      </c>
      <c r="M76" s="5"/>
      <c r="N76" s="4">
        <v>15313</v>
      </c>
      <c r="O76" s="5"/>
      <c r="P76" s="4">
        <v>12000</v>
      </c>
    </row>
    <row r="77" spans="1:16" ht="15.75" thickBot="1" x14ac:dyDescent="0.3">
      <c r="A77" s="1"/>
      <c r="B77" s="1"/>
      <c r="C77" s="1"/>
      <c r="D77" s="1"/>
      <c r="E77" s="1"/>
      <c r="F77" s="1" t="s">
        <v>153</v>
      </c>
      <c r="G77" s="1"/>
      <c r="H77" s="6">
        <v>0</v>
      </c>
      <c r="I77" s="1"/>
      <c r="J77" s="6">
        <v>0</v>
      </c>
      <c r="K77" s="5"/>
      <c r="L77" s="6">
        <v>0</v>
      </c>
      <c r="M77" s="5"/>
      <c r="N77" s="6">
        <v>0</v>
      </c>
      <c r="O77" s="5"/>
      <c r="P77" s="6">
        <v>5500</v>
      </c>
    </row>
    <row r="78" spans="1:16" x14ac:dyDescent="0.25">
      <c r="A78" s="1"/>
      <c r="B78" s="1"/>
      <c r="C78" s="1"/>
      <c r="D78" s="1"/>
      <c r="E78" s="1" t="s">
        <v>71</v>
      </c>
      <c r="F78" s="1"/>
      <c r="G78" s="1"/>
      <c r="H78" s="4">
        <f>ROUND(SUM(H74:H77),5)</f>
        <v>20920.060000000001</v>
      </c>
      <c r="I78" s="1"/>
      <c r="J78" s="4">
        <f>ROUND(SUM(J74:J77),5)</f>
        <v>23112.1</v>
      </c>
      <c r="K78" s="5"/>
      <c r="L78" s="4">
        <f>ROUND(SUM(L74:L77),5)</f>
        <v>21261.84</v>
      </c>
      <c r="M78" s="5"/>
      <c r="N78" s="4">
        <f>ROUND(SUM(N74:N77),5)</f>
        <v>22000</v>
      </c>
      <c r="O78" s="5"/>
      <c r="P78" s="4">
        <f>ROUND(SUM(P74:P77),5)</f>
        <v>31500</v>
      </c>
    </row>
    <row r="79" spans="1:16" x14ac:dyDescent="0.25">
      <c r="A79" s="1"/>
      <c r="B79" s="1"/>
      <c r="C79" s="1"/>
      <c r="D79" s="1"/>
      <c r="E79" s="1" t="s">
        <v>72</v>
      </c>
      <c r="F79" s="1"/>
      <c r="G79" s="1"/>
      <c r="H79" s="1"/>
      <c r="I79" s="1"/>
      <c r="J79" s="4"/>
      <c r="K79" s="5"/>
      <c r="L79" s="4"/>
      <c r="M79" s="5"/>
      <c r="N79" s="4"/>
      <c r="O79" s="5"/>
      <c r="P79" s="4"/>
    </row>
    <row r="80" spans="1:16" x14ac:dyDescent="0.25">
      <c r="A80" s="1"/>
      <c r="B80" s="1"/>
      <c r="C80" s="1"/>
      <c r="D80" s="1"/>
      <c r="E80" s="1"/>
      <c r="F80" s="1" t="s">
        <v>73</v>
      </c>
      <c r="G80" s="1"/>
      <c r="H80" s="4">
        <v>550304.41</v>
      </c>
      <c r="I80" s="1"/>
      <c r="J80" s="4">
        <v>712796.45</v>
      </c>
      <c r="K80" s="5"/>
      <c r="L80" s="4">
        <v>436556.57</v>
      </c>
      <c r="M80" s="5"/>
      <c r="N80" s="4">
        <v>423850</v>
      </c>
      <c r="O80" s="5"/>
      <c r="P80" s="4">
        <v>590000</v>
      </c>
    </row>
    <row r="81" spans="1:16" x14ac:dyDescent="0.25">
      <c r="A81" s="1"/>
      <c r="B81" s="1"/>
      <c r="C81" s="1"/>
      <c r="D81" s="1"/>
      <c r="E81" s="1"/>
      <c r="F81" s="1" t="s">
        <v>154</v>
      </c>
      <c r="G81" s="1"/>
      <c r="H81" s="4">
        <v>0</v>
      </c>
      <c r="I81" s="1"/>
      <c r="J81" s="4">
        <v>0</v>
      </c>
      <c r="K81" s="5"/>
      <c r="L81" s="4">
        <v>0</v>
      </c>
      <c r="M81" s="5"/>
      <c r="N81" s="4">
        <v>0</v>
      </c>
      <c r="O81" s="5"/>
      <c r="P81" s="4">
        <v>146000</v>
      </c>
    </row>
    <row r="82" spans="1:16" x14ac:dyDescent="0.25">
      <c r="A82" s="1"/>
      <c r="B82" s="1"/>
      <c r="C82" s="1"/>
      <c r="D82" s="1"/>
      <c r="E82" s="1"/>
      <c r="F82" s="1" t="s">
        <v>74</v>
      </c>
      <c r="G82" s="1"/>
      <c r="H82" s="4">
        <v>36452.86</v>
      </c>
      <c r="I82" s="1"/>
      <c r="J82" s="4">
        <v>11997.66</v>
      </c>
      <c r="K82" s="5"/>
      <c r="L82" s="4">
        <v>4062.33</v>
      </c>
      <c r="M82" s="5"/>
      <c r="N82" s="4">
        <v>50070</v>
      </c>
      <c r="O82" s="5"/>
      <c r="P82" s="4">
        <v>30000</v>
      </c>
    </row>
    <row r="83" spans="1:16" x14ac:dyDescent="0.25">
      <c r="A83" s="1"/>
      <c r="B83" s="1"/>
      <c r="C83" s="1"/>
      <c r="D83" s="1"/>
      <c r="E83" s="1"/>
      <c r="F83" s="1" t="s">
        <v>75</v>
      </c>
      <c r="G83" s="1"/>
      <c r="H83" s="4">
        <v>54671.98</v>
      </c>
      <c r="I83" s="1"/>
      <c r="J83" s="4">
        <v>21597.52</v>
      </c>
      <c r="K83" s="5"/>
      <c r="L83" s="4">
        <v>42429.22</v>
      </c>
      <c r="M83" s="5"/>
      <c r="N83" s="4">
        <v>62351</v>
      </c>
      <c r="O83" s="5"/>
      <c r="P83" s="4">
        <v>60000</v>
      </c>
    </row>
    <row r="84" spans="1:16" x14ac:dyDescent="0.25">
      <c r="A84" s="1"/>
      <c r="B84" s="1"/>
      <c r="C84" s="1"/>
      <c r="D84" s="1"/>
      <c r="E84" s="1"/>
      <c r="F84" s="1" t="s">
        <v>76</v>
      </c>
      <c r="G84" s="1"/>
      <c r="H84" s="4"/>
      <c r="I84" s="1"/>
      <c r="J84" s="4"/>
      <c r="K84" s="5"/>
      <c r="L84" s="4"/>
      <c r="M84" s="5"/>
      <c r="N84" s="4"/>
      <c r="O84" s="5"/>
      <c r="P84" s="4"/>
    </row>
    <row r="85" spans="1:16" ht="15.75" thickBot="1" x14ac:dyDescent="0.3">
      <c r="A85" s="1"/>
      <c r="B85" s="1"/>
      <c r="C85" s="1"/>
      <c r="D85" s="1"/>
      <c r="E85" s="1"/>
      <c r="F85" s="1"/>
      <c r="G85" s="1" t="s">
        <v>76</v>
      </c>
      <c r="H85" s="6">
        <v>49502.81</v>
      </c>
      <c r="I85" s="1"/>
      <c r="J85" s="6">
        <v>31365.64</v>
      </c>
      <c r="K85" s="5"/>
      <c r="L85" s="6">
        <v>165546.88</v>
      </c>
      <c r="M85" s="5"/>
      <c r="N85" s="6">
        <v>38395</v>
      </c>
      <c r="O85" s="5"/>
      <c r="P85" s="6">
        <v>180000</v>
      </c>
    </row>
    <row r="86" spans="1:16" x14ac:dyDescent="0.25">
      <c r="A86" s="1"/>
      <c r="B86" s="1"/>
      <c r="C86" s="1"/>
      <c r="D86" s="1"/>
      <c r="E86" s="1"/>
      <c r="F86" s="1" t="s">
        <v>77</v>
      </c>
      <c r="G86" s="1"/>
      <c r="H86" s="4">
        <f>ROUND(SUM(H84:H85),5)</f>
        <v>49502.81</v>
      </c>
      <c r="I86" s="1"/>
      <c r="J86" s="4">
        <f>ROUND(SUM(J84:J85),5)</f>
        <v>31365.64</v>
      </c>
      <c r="K86" s="5"/>
      <c r="L86" s="4">
        <f>ROUND(SUM(L84:L85),5)</f>
        <v>165546.88</v>
      </c>
      <c r="M86" s="5"/>
      <c r="N86" s="4">
        <f>ROUND(SUM(N84:N85),5)</f>
        <v>38395</v>
      </c>
      <c r="O86" s="5"/>
      <c r="P86" s="4">
        <f>ROUND(SUM(P84:P85),5)</f>
        <v>180000</v>
      </c>
    </row>
    <row r="87" spans="1:16" x14ac:dyDescent="0.25">
      <c r="A87" s="1"/>
      <c r="B87" s="1"/>
      <c r="C87" s="1"/>
      <c r="D87" s="1"/>
      <c r="E87" s="1" t="s">
        <v>155</v>
      </c>
      <c r="G87" s="1"/>
      <c r="H87" s="4">
        <v>0</v>
      </c>
      <c r="I87" s="1"/>
      <c r="J87" s="4">
        <v>0</v>
      </c>
      <c r="K87" s="5"/>
      <c r="L87" s="4">
        <v>34297.89</v>
      </c>
      <c r="M87" s="5"/>
      <c r="N87" s="4">
        <v>0</v>
      </c>
      <c r="O87" s="5"/>
      <c r="P87" s="4">
        <v>50000</v>
      </c>
    </row>
    <row r="88" spans="1:16" x14ac:dyDescent="0.25">
      <c r="A88" s="1"/>
      <c r="B88" s="1"/>
      <c r="C88" s="1"/>
      <c r="D88" s="1"/>
      <c r="E88" s="1"/>
      <c r="F88" s="1" t="s">
        <v>156</v>
      </c>
      <c r="G88" s="1"/>
      <c r="H88" s="4">
        <v>0</v>
      </c>
      <c r="I88" s="1"/>
      <c r="J88" s="4">
        <v>0</v>
      </c>
      <c r="K88" s="5"/>
      <c r="L88" s="4">
        <v>3384.89</v>
      </c>
      <c r="M88" s="5"/>
      <c r="N88" s="4">
        <v>0</v>
      </c>
      <c r="O88" s="5"/>
      <c r="P88" s="4">
        <v>8500</v>
      </c>
    </row>
    <row r="89" spans="1:16" x14ac:dyDescent="0.25">
      <c r="A89" s="1"/>
      <c r="B89" s="1"/>
      <c r="C89" s="1"/>
      <c r="D89" s="1"/>
      <c r="E89" s="1" t="s">
        <v>157</v>
      </c>
      <c r="G89" s="1"/>
      <c r="H89" s="22">
        <f>SUM(H87:H88)</f>
        <v>0</v>
      </c>
      <c r="I89" s="1"/>
      <c r="J89" s="22">
        <f>SUM(J87:J88)</f>
        <v>0</v>
      </c>
      <c r="K89" s="5"/>
      <c r="L89" s="22">
        <f>SUM(L87:L88)</f>
        <v>37682.78</v>
      </c>
      <c r="M89" s="5"/>
      <c r="N89" s="22">
        <f>SUM(N87:N88)</f>
        <v>0</v>
      </c>
      <c r="O89" s="5"/>
      <c r="P89" s="22">
        <f>SUM(P87:P88)</f>
        <v>58500</v>
      </c>
    </row>
    <row r="90" spans="1:16" x14ac:dyDescent="0.25">
      <c r="A90" s="1"/>
      <c r="B90" s="1"/>
      <c r="C90" s="1"/>
      <c r="D90" s="1"/>
      <c r="E90" s="1" t="s">
        <v>158</v>
      </c>
      <c r="F90" s="1"/>
      <c r="G90" s="1"/>
      <c r="H90" s="4">
        <v>0</v>
      </c>
      <c r="I90" s="1"/>
      <c r="J90" s="4">
        <v>0</v>
      </c>
      <c r="K90" s="5"/>
      <c r="L90" s="4">
        <v>27004.6</v>
      </c>
      <c r="M90" s="5"/>
      <c r="N90" s="4">
        <v>0</v>
      </c>
      <c r="O90" s="5"/>
      <c r="P90" s="4">
        <v>40000</v>
      </c>
    </row>
    <row r="91" spans="1:16" x14ac:dyDescent="0.25">
      <c r="A91" s="1"/>
      <c r="B91" s="1"/>
      <c r="C91" s="1"/>
      <c r="D91" s="1"/>
      <c r="E91" s="1"/>
      <c r="F91" s="1" t="s">
        <v>159</v>
      </c>
      <c r="G91" s="1"/>
      <c r="H91" s="4">
        <v>0</v>
      </c>
      <c r="I91" s="1"/>
      <c r="J91" s="4">
        <v>0</v>
      </c>
      <c r="K91" s="5"/>
      <c r="L91" s="4">
        <v>3066.77</v>
      </c>
      <c r="M91" s="5"/>
      <c r="N91" s="4">
        <v>0</v>
      </c>
      <c r="O91" s="5"/>
      <c r="P91" s="4">
        <v>7000</v>
      </c>
    </row>
    <row r="92" spans="1:16" x14ac:dyDescent="0.25">
      <c r="A92" s="1"/>
      <c r="B92" s="1"/>
      <c r="C92" s="1"/>
      <c r="D92" s="1"/>
      <c r="E92" s="1" t="s">
        <v>160</v>
      </c>
      <c r="F92" s="1"/>
      <c r="G92" s="1"/>
      <c r="H92" s="22">
        <f>SUM(H90:H91)</f>
        <v>0</v>
      </c>
      <c r="I92" s="1"/>
      <c r="J92" s="22">
        <f>SUM(J90:J91)</f>
        <v>0</v>
      </c>
      <c r="K92" s="5"/>
      <c r="L92" s="22">
        <f>SUM(L90:L91)</f>
        <v>30071.37</v>
      </c>
      <c r="M92" s="5"/>
      <c r="N92" s="22">
        <f>SUM(N90:N91)</f>
        <v>0</v>
      </c>
      <c r="O92" s="5"/>
      <c r="P92" s="22">
        <f>SUM(P90:P91)</f>
        <v>47000</v>
      </c>
    </row>
    <row r="93" spans="1:16" x14ac:dyDescent="0.25">
      <c r="A93" s="1"/>
      <c r="B93" s="1"/>
      <c r="C93" s="1"/>
      <c r="D93" s="1"/>
      <c r="E93" s="1" t="s">
        <v>78</v>
      </c>
      <c r="F93" s="1"/>
      <c r="G93" s="1"/>
      <c r="H93" s="23">
        <f>SUM(H80+H82+H83+H85)</f>
        <v>690932.06</v>
      </c>
      <c r="I93" s="1"/>
      <c r="J93" s="23">
        <f>SUM(J80+J82+J83+J85)</f>
        <v>777757.27</v>
      </c>
      <c r="K93" s="5"/>
      <c r="L93" s="22">
        <f>SUM(L80+L83+L85+L87+L88+L90+L91)</f>
        <v>712286.82000000007</v>
      </c>
      <c r="M93" s="5"/>
      <c r="N93" s="22">
        <f>SUM(N80+N83+N85+N87+N88+N90+N91)</f>
        <v>524596</v>
      </c>
      <c r="O93" s="5"/>
      <c r="P93" s="22">
        <f>SUM(P80+P83+P85+P87+P88+P90+P91)</f>
        <v>935500</v>
      </c>
    </row>
    <row r="94" spans="1:16" x14ac:dyDescent="0.25">
      <c r="A94" s="1"/>
      <c r="B94" s="1"/>
      <c r="C94" s="1"/>
      <c r="D94" s="1"/>
      <c r="E94" s="1" t="s">
        <v>79</v>
      </c>
      <c r="F94" s="1"/>
      <c r="G94" s="1"/>
      <c r="H94" s="1"/>
      <c r="I94" s="1"/>
      <c r="J94" s="4"/>
      <c r="K94" s="5"/>
      <c r="L94" s="4"/>
      <c r="M94" s="5"/>
      <c r="N94" s="4"/>
      <c r="O94" s="5"/>
      <c r="P94" s="4"/>
    </row>
    <row r="95" spans="1:16" x14ac:dyDescent="0.25">
      <c r="A95" s="1"/>
      <c r="B95" s="1"/>
      <c r="C95" s="1"/>
      <c r="D95" s="1"/>
      <c r="E95" s="1"/>
      <c r="F95" s="1" t="s">
        <v>80</v>
      </c>
      <c r="G95" s="1"/>
      <c r="H95" s="4">
        <v>6510</v>
      </c>
      <c r="I95" s="1"/>
      <c r="J95" s="4">
        <v>19451.09</v>
      </c>
      <c r="K95" s="5"/>
      <c r="L95" s="4">
        <v>8042</v>
      </c>
      <c r="M95" s="5"/>
      <c r="N95" s="4">
        <v>11000</v>
      </c>
      <c r="O95" s="5"/>
      <c r="P95" s="4">
        <v>11000</v>
      </c>
    </row>
    <row r="96" spans="1:16" x14ac:dyDescent="0.25">
      <c r="A96" s="1"/>
      <c r="B96" s="1"/>
      <c r="C96" s="1"/>
      <c r="D96" s="1"/>
      <c r="E96" s="1"/>
      <c r="F96" s="1" t="s">
        <v>167</v>
      </c>
      <c r="G96" s="1"/>
      <c r="H96" s="4">
        <v>0</v>
      </c>
      <c r="I96" s="1"/>
      <c r="J96" s="4">
        <v>0</v>
      </c>
      <c r="K96" s="5"/>
      <c r="L96" s="4">
        <v>0</v>
      </c>
      <c r="M96" s="5"/>
      <c r="N96" s="4">
        <v>0</v>
      </c>
      <c r="O96" s="5"/>
      <c r="P96" s="4">
        <v>80000</v>
      </c>
    </row>
    <row r="97" spans="1:16" x14ac:dyDescent="0.25">
      <c r="A97" s="1"/>
      <c r="B97" s="1"/>
      <c r="C97" s="1"/>
      <c r="D97" s="1"/>
      <c r="E97" s="1"/>
      <c r="F97" s="1" t="s">
        <v>81</v>
      </c>
      <c r="G97" s="1"/>
      <c r="H97" s="4">
        <v>127667.63</v>
      </c>
      <c r="I97" s="1"/>
      <c r="J97" s="4">
        <v>150232.54</v>
      </c>
      <c r="K97" s="5"/>
      <c r="L97" s="4">
        <v>45223.92</v>
      </c>
      <c r="M97" s="5"/>
      <c r="N97" s="4">
        <v>125662</v>
      </c>
      <c r="O97" s="5"/>
      <c r="P97" s="4">
        <v>100000</v>
      </c>
    </row>
    <row r="98" spans="1:16" x14ac:dyDescent="0.25">
      <c r="A98" s="1"/>
      <c r="B98" s="1"/>
      <c r="C98" s="1"/>
      <c r="D98" s="1"/>
      <c r="E98" s="1"/>
      <c r="F98" s="1" t="s">
        <v>82</v>
      </c>
      <c r="G98" s="1"/>
      <c r="H98" s="4">
        <v>35258.9</v>
      </c>
      <c r="I98" s="1"/>
      <c r="J98" s="4">
        <v>18878.5</v>
      </c>
      <c r="K98" s="5"/>
      <c r="L98" s="4">
        <v>30536</v>
      </c>
      <c r="M98" s="5"/>
      <c r="N98" s="4">
        <v>25056</v>
      </c>
      <c r="O98" s="5"/>
      <c r="P98" s="4">
        <v>40000</v>
      </c>
    </row>
    <row r="99" spans="1:16" x14ac:dyDescent="0.25">
      <c r="A99" s="1"/>
      <c r="B99" s="1"/>
      <c r="C99" s="1"/>
      <c r="D99" s="1"/>
      <c r="E99" s="1"/>
      <c r="F99" s="1" t="s">
        <v>83</v>
      </c>
      <c r="G99" s="1"/>
      <c r="H99" s="4">
        <v>17322.939999999999</v>
      </c>
      <c r="I99" s="1"/>
      <c r="J99" s="4">
        <v>2724.87</v>
      </c>
      <c r="K99" s="5"/>
      <c r="L99" s="4">
        <v>18056.3</v>
      </c>
      <c r="M99" s="5"/>
      <c r="N99" s="4">
        <v>22219</v>
      </c>
      <c r="O99" s="5"/>
      <c r="P99" s="4">
        <v>20000</v>
      </c>
    </row>
    <row r="100" spans="1:16" x14ac:dyDescent="0.25">
      <c r="A100" s="1"/>
      <c r="B100" s="1"/>
      <c r="C100" s="1"/>
      <c r="D100" s="1"/>
      <c r="E100" s="1" t="s">
        <v>84</v>
      </c>
      <c r="F100" s="1"/>
      <c r="G100" s="1"/>
      <c r="H100" s="22">
        <f>ROUND(SUM(H94:H99),5)</f>
        <v>186759.47</v>
      </c>
      <c r="I100" s="1"/>
      <c r="J100" s="22">
        <f>ROUND(SUM(J94:J99),5)</f>
        <v>191287</v>
      </c>
      <c r="K100" s="5"/>
      <c r="L100" s="22">
        <f>ROUND(SUM(L94:L99),5)</f>
        <v>101858.22</v>
      </c>
      <c r="M100" s="5"/>
      <c r="N100" s="22">
        <f>ROUND(SUM(N94:N99),5)</f>
        <v>183937</v>
      </c>
      <c r="O100" s="5"/>
      <c r="P100" s="22">
        <f>ROUND(SUM(P94:P99),5)</f>
        <v>251000</v>
      </c>
    </row>
    <row r="101" spans="1:16" x14ac:dyDescent="0.25">
      <c r="A101" s="1"/>
      <c r="B101" s="1"/>
      <c r="C101" s="1"/>
      <c r="D101" s="1"/>
      <c r="E101" s="1" t="s">
        <v>85</v>
      </c>
      <c r="F101" s="1"/>
      <c r="G101" s="1"/>
      <c r="H101" s="1"/>
      <c r="I101" s="1"/>
      <c r="J101" s="4"/>
      <c r="K101" s="5"/>
      <c r="L101" s="4"/>
      <c r="M101" s="5"/>
      <c r="N101" s="4"/>
      <c r="O101" s="5"/>
      <c r="P101" s="4"/>
    </row>
    <row r="102" spans="1:16" x14ac:dyDescent="0.25">
      <c r="A102" s="1"/>
      <c r="B102" s="1"/>
      <c r="C102" s="1"/>
      <c r="D102" s="1"/>
      <c r="E102" s="1"/>
      <c r="F102" s="1" t="s">
        <v>86</v>
      </c>
      <c r="G102" s="1"/>
      <c r="H102" s="4">
        <v>22415.97</v>
      </c>
      <c r="I102" s="1"/>
      <c r="J102" s="4">
        <v>8364.82</v>
      </c>
      <c r="K102" s="5"/>
      <c r="L102" s="4">
        <v>8739.19</v>
      </c>
      <c r="M102" s="5"/>
      <c r="N102" s="4">
        <v>13600</v>
      </c>
      <c r="O102" s="5"/>
      <c r="P102" s="4">
        <v>10000</v>
      </c>
    </row>
    <row r="103" spans="1:16" x14ac:dyDescent="0.25">
      <c r="A103" s="1"/>
      <c r="B103" s="1"/>
      <c r="C103" s="1"/>
      <c r="D103" s="1"/>
      <c r="E103" s="1"/>
      <c r="F103" s="1" t="s">
        <v>87</v>
      </c>
      <c r="G103" s="1"/>
      <c r="H103" s="4">
        <v>8404.24</v>
      </c>
      <c r="I103" s="1"/>
      <c r="J103" s="4">
        <v>4186.17</v>
      </c>
      <c r="K103" s="5"/>
      <c r="L103" s="4">
        <v>5650.76</v>
      </c>
      <c r="M103" s="5"/>
      <c r="N103" s="4">
        <v>6250</v>
      </c>
      <c r="O103" s="5"/>
      <c r="P103" s="4">
        <v>5000</v>
      </c>
    </row>
    <row r="104" spans="1:16" x14ac:dyDescent="0.25">
      <c r="A104" s="1"/>
      <c r="B104" s="1"/>
      <c r="C104" s="1"/>
      <c r="D104" s="1"/>
      <c r="E104" s="1"/>
      <c r="F104" s="1" t="s">
        <v>88</v>
      </c>
      <c r="G104" s="1"/>
      <c r="H104" s="4">
        <v>4813.96</v>
      </c>
      <c r="I104" s="1"/>
      <c r="J104" s="4">
        <v>20059.93</v>
      </c>
      <c r="K104" s="5"/>
      <c r="L104" s="4">
        <v>37990.800000000003</v>
      </c>
      <c r="M104" s="5"/>
      <c r="N104" s="4">
        <v>26916</v>
      </c>
      <c r="O104" s="5"/>
      <c r="P104" s="4">
        <v>20000</v>
      </c>
    </row>
    <row r="105" spans="1:16" x14ac:dyDescent="0.25">
      <c r="A105" s="1"/>
      <c r="B105" s="1"/>
      <c r="C105" s="1"/>
      <c r="D105" s="1"/>
      <c r="E105" s="1"/>
      <c r="F105" s="1" t="s">
        <v>89</v>
      </c>
      <c r="G105" s="1"/>
      <c r="H105" s="4">
        <v>10143.16</v>
      </c>
      <c r="I105" s="1"/>
      <c r="J105" s="4">
        <v>17921.009999999998</v>
      </c>
      <c r="K105" s="5"/>
      <c r="L105" s="4">
        <v>27011.55</v>
      </c>
      <c r="M105" s="5"/>
      <c r="N105" s="4">
        <v>8901</v>
      </c>
      <c r="O105" s="5"/>
      <c r="P105" s="4">
        <v>15000</v>
      </c>
    </row>
    <row r="106" spans="1:16" x14ac:dyDescent="0.25">
      <c r="A106" s="1"/>
      <c r="B106" s="1"/>
      <c r="C106" s="1"/>
      <c r="D106" s="1"/>
      <c r="E106" s="1"/>
      <c r="F106" s="1" t="s">
        <v>90</v>
      </c>
      <c r="G106" s="1"/>
      <c r="H106" s="4">
        <v>2358.89</v>
      </c>
      <c r="I106" s="1"/>
      <c r="J106" s="4">
        <v>0</v>
      </c>
      <c r="K106" s="5"/>
      <c r="L106" s="4">
        <v>0</v>
      </c>
      <c r="M106" s="5"/>
      <c r="N106" s="4">
        <v>2361</v>
      </c>
      <c r="O106" s="5"/>
      <c r="P106" s="4">
        <v>5000</v>
      </c>
    </row>
    <row r="107" spans="1:16" x14ac:dyDescent="0.25">
      <c r="A107" s="1"/>
      <c r="B107" s="1"/>
      <c r="C107" s="1"/>
      <c r="D107" s="1"/>
      <c r="E107" s="1"/>
      <c r="F107" s="1" t="s">
        <v>91</v>
      </c>
      <c r="G107" s="1"/>
      <c r="H107" s="4">
        <v>3650</v>
      </c>
      <c r="I107" s="1"/>
      <c r="J107" s="4">
        <v>0</v>
      </c>
      <c r="K107" s="5"/>
      <c r="L107" s="4">
        <v>0</v>
      </c>
      <c r="M107" s="5"/>
      <c r="N107" s="4">
        <v>3650</v>
      </c>
      <c r="O107" s="5"/>
      <c r="P107" s="4">
        <v>5000</v>
      </c>
    </row>
    <row r="108" spans="1:16" x14ac:dyDescent="0.25">
      <c r="A108" s="1"/>
      <c r="B108" s="1"/>
      <c r="C108" s="1"/>
      <c r="D108" s="1"/>
      <c r="E108" s="1"/>
      <c r="F108" s="1" t="s">
        <v>92</v>
      </c>
      <c r="G108" s="1"/>
      <c r="H108" s="4">
        <v>20825</v>
      </c>
      <c r="I108" s="1"/>
      <c r="J108" s="4">
        <v>0</v>
      </c>
      <c r="K108" s="5"/>
      <c r="L108" s="4">
        <v>0</v>
      </c>
      <c r="M108" s="5"/>
      <c r="N108" s="4">
        <v>7500</v>
      </c>
      <c r="O108" s="5"/>
      <c r="P108" s="4">
        <v>15000</v>
      </c>
    </row>
    <row r="109" spans="1:16" x14ac:dyDescent="0.25">
      <c r="A109" s="1"/>
      <c r="B109" s="1"/>
      <c r="C109" s="1"/>
      <c r="D109" s="1"/>
      <c r="E109" s="1"/>
      <c r="F109" s="1" t="s">
        <v>93</v>
      </c>
      <c r="G109" s="1"/>
      <c r="H109" s="4">
        <v>504</v>
      </c>
      <c r="I109" s="1"/>
      <c r="J109" s="4">
        <v>4905.5</v>
      </c>
      <c r="K109" s="5"/>
      <c r="L109" s="4">
        <v>504</v>
      </c>
      <c r="M109" s="5"/>
      <c r="N109" s="4">
        <v>6500</v>
      </c>
      <c r="O109" s="5"/>
      <c r="P109" s="4">
        <v>6500</v>
      </c>
    </row>
    <row r="110" spans="1:16" x14ac:dyDescent="0.25">
      <c r="A110" s="1"/>
      <c r="B110" s="1"/>
      <c r="C110" s="1"/>
      <c r="D110" s="1"/>
      <c r="E110" s="1"/>
      <c r="F110" s="1" t="s">
        <v>94</v>
      </c>
      <c r="G110" s="1"/>
      <c r="H110" s="4">
        <v>2892.96</v>
      </c>
      <c r="I110" s="1"/>
      <c r="J110" s="4">
        <v>1553.34</v>
      </c>
      <c r="K110" s="5"/>
      <c r="L110" s="4">
        <v>373.29</v>
      </c>
      <c r="M110" s="5"/>
      <c r="N110" s="4">
        <v>4017.84</v>
      </c>
      <c r="O110" s="5"/>
      <c r="P110" s="4">
        <v>1500</v>
      </c>
    </row>
    <row r="111" spans="1:16" x14ac:dyDescent="0.25">
      <c r="A111" s="1"/>
      <c r="B111" s="1"/>
      <c r="C111" s="1"/>
      <c r="D111" s="1"/>
      <c r="E111" s="1"/>
      <c r="F111" s="1" t="s">
        <v>95</v>
      </c>
      <c r="G111" s="1"/>
      <c r="H111" s="4">
        <v>1382.2</v>
      </c>
      <c r="I111" s="1"/>
      <c r="J111" s="4">
        <v>108.65</v>
      </c>
      <c r="K111" s="5"/>
      <c r="L111" s="4">
        <v>0</v>
      </c>
      <c r="M111" s="5"/>
      <c r="N111" s="4">
        <v>1382</v>
      </c>
      <c r="O111" s="5"/>
      <c r="P111" s="4">
        <v>20000</v>
      </c>
    </row>
    <row r="112" spans="1:16" x14ac:dyDescent="0.25">
      <c r="A112" s="1"/>
      <c r="B112" s="1"/>
      <c r="C112" s="1"/>
      <c r="D112" s="1"/>
      <c r="E112" s="1"/>
      <c r="F112" s="1" t="s">
        <v>96</v>
      </c>
      <c r="G112" s="1"/>
      <c r="H112" s="4">
        <v>0</v>
      </c>
      <c r="I112" s="1"/>
      <c r="J112" s="4">
        <v>478.93</v>
      </c>
      <c r="K112" s="5"/>
      <c r="L112" s="4">
        <v>0</v>
      </c>
      <c r="M112" s="5"/>
      <c r="N112" s="4">
        <v>3510</v>
      </c>
      <c r="O112" s="5"/>
      <c r="P112" s="4">
        <v>3000</v>
      </c>
    </row>
    <row r="113" spans="1:16" x14ac:dyDescent="0.25">
      <c r="A113" s="1"/>
      <c r="B113" s="1"/>
      <c r="C113" s="1"/>
      <c r="D113" s="1"/>
      <c r="E113" s="1" t="s">
        <v>97</v>
      </c>
      <c r="F113" s="1"/>
      <c r="G113" s="1"/>
      <c r="H113" s="4">
        <f>ROUND(SUM(H101:H112),5)</f>
        <v>77390.38</v>
      </c>
      <c r="I113" s="1"/>
      <c r="J113" s="4">
        <f>ROUND(SUM(J101:J112),5)</f>
        <v>57578.35</v>
      </c>
      <c r="K113" s="5"/>
      <c r="L113" s="4">
        <f>ROUND(SUM(L101:L112),5)</f>
        <v>80269.59</v>
      </c>
      <c r="M113" s="5"/>
      <c r="N113" s="4">
        <f>ROUND(SUM(N101:N112),5)</f>
        <v>84587.839999999997</v>
      </c>
      <c r="O113" s="5"/>
      <c r="P113" s="4">
        <f>ROUND(SUM(P101:P112),5)</f>
        <v>106000</v>
      </c>
    </row>
    <row r="114" spans="1:16" x14ac:dyDescent="0.25">
      <c r="A114" s="1"/>
      <c r="B114" s="1"/>
      <c r="C114" s="1"/>
      <c r="D114" s="1"/>
      <c r="E114" s="1" t="s">
        <v>98</v>
      </c>
      <c r="F114" s="1"/>
      <c r="G114" s="1"/>
      <c r="H114" s="4">
        <v>0</v>
      </c>
      <c r="I114" s="1"/>
      <c r="J114" s="4">
        <v>0</v>
      </c>
      <c r="K114" s="5"/>
      <c r="L114" s="4">
        <v>0</v>
      </c>
      <c r="M114" s="5"/>
      <c r="N114" s="4">
        <v>0</v>
      </c>
      <c r="O114" s="5"/>
      <c r="P114" s="4">
        <v>20000</v>
      </c>
    </row>
    <row r="115" spans="1:16" x14ac:dyDescent="0.25">
      <c r="A115" s="1"/>
      <c r="B115" s="1"/>
      <c r="C115" s="1"/>
      <c r="D115" s="1"/>
      <c r="E115" s="1" t="s">
        <v>99</v>
      </c>
      <c r="F115" s="1"/>
      <c r="G115" s="1"/>
      <c r="H115" s="4"/>
      <c r="I115" s="1"/>
      <c r="J115" s="4"/>
      <c r="K115" s="5"/>
      <c r="L115" s="4"/>
      <c r="M115" s="5"/>
      <c r="N115" s="4"/>
      <c r="O115" s="5"/>
      <c r="P115" s="4"/>
    </row>
    <row r="116" spans="1:16" x14ac:dyDescent="0.25">
      <c r="A116" s="1"/>
      <c r="B116" s="1"/>
      <c r="C116" s="1"/>
      <c r="D116" s="1"/>
      <c r="E116" s="1"/>
      <c r="F116" s="1" t="s">
        <v>100</v>
      </c>
      <c r="G116" s="1"/>
      <c r="H116" s="4">
        <v>3477.97</v>
      </c>
      <c r="I116" s="1"/>
      <c r="J116" s="4">
        <v>3062.33</v>
      </c>
      <c r="K116" s="5"/>
      <c r="L116" s="4">
        <v>2532.59</v>
      </c>
      <c r="M116" s="5"/>
      <c r="N116" s="4">
        <v>3470</v>
      </c>
      <c r="O116" s="5"/>
      <c r="P116" s="4">
        <v>3500</v>
      </c>
    </row>
    <row r="117" spans="1:16" x14ac:dyDescent="0.25">
      <c r="A117" s="1"/>
      <c r="B117" s="1"/>
      <c r="C117" s="1"/>
      <c r="D117" s="1"/>
      <c r="E117" s="1"/>
      <c r="F117" s="1" t="s">
        <v>101</v>
      </c>
      <c r="G117" s="1"/>
      <c r="H117" s="4">
        <v>13851</v>
      </c>
      <c r="I117" s="1"/>
      <c r="J117" s="4">
        <v>15322</v>
      </c>
      <c r="K117" s="5"/>
      <c r="L117" s="4">
        <v>22705.99</v>
      </c>
      <c r="M117" s="5"/>
      <c r="N117" s="4">
        <v>21338</v>
      </c>
      <c r="O117" s="5"/>
      <c r="P117" s="4">
        <v>30000</v>
      </c>
    </row>
    <row r="118" spans="1:16" x14ac:dyDescent="0.25">
      <c r="A118" s="1"/>
      <c r="B118" s="1"/>
      <c r="C118" s="1"/>
      <c r="D118" s="1"/>
      <c r="E118" s="1"/>
      <c r="F118" s="1" t="s">
        <v>102</v>
      </c>
      <c r="G118" s="1"/>
      <c r="H118" s="4">
        <v>34756.14</v>
      </c>
      <c r="I118" s="1"/>
      <c r="J118" s="4">
        <v>41347.800000000003</v>
      </c>
      <c r="K118" s="5"/>
      <c r="L118" s="4">
        <v>36666.449999999997</v>
      </c>
      <c r="M118" s="5"/>
      <c r="N118" s="4">
        <v>36069</v>
      </c>
      <c r="O118" s="5"/>
      <c r="P118" s="4">
        <v>110000</v>
      </c>
    </row>
    <row r="119" spans="1:16" x14ac:dyDescent="0.25">
      <c r="A119" s="1"/>
      <c r="B119" s="1"/>
      <c r="C119" s="1"/>
      <c r="D119" s="1"/>
      <c r="E119" s="1"/>
      <c r="F119" s="1" t="s">
        <v>103</v>
      </c>
      <c r="G119" s="1"/>
      <c r="H119" s="4">
        <v>24421.96</v>
      </c>
      <c r="I119" s="1"/>
      <c r="J119" s="4">
        <v>20493.34</v>
      </c>
      <c r="K119" s="5"/>
      <c r="L119" s="4">
        <v>8316.8799999999992</v>
      </c>
      <c r="M119" s="5"/>
      <c r="N119" s="4">
        <v>19221</v>
      </c>
      <c r="O119" s="5"/>
      <c r="P119" s="4">
        <v>15000</v>
      </c>
    </row>
    <row r="120" spans="1:16" x14ac:dyDescent="0.25">
      <c r="A120" s="1"/>
      <c r="B120" s="1"/>
      <c r="C120" s="1"/>
      <c r="D120" s="1"/>
      <c r="E120" s="1"/>
      <c r="F120" s="1" t="s">
        <v>104</v>
      </c>
      <c r="G120" s="1"/>
      <c r="H120" s="4">
        <v>2650.9</v>
      </c>
      <c r="I120" s="1"/>
      <c r="J120" s="4">
        <v>2195.58</v>
      </c>
      <c r="K120" s="5"/>
      <c r="L120" s="4">
        <v>947.26</v>
      </c>
      <c r="M120" s="5"/>
      <c r="N120" s="4">
        <v>2507</v>
      </c>
      <c r="O120" s="5"/>
      <c r="P120" s="4">
        <v>2500</v>
      </c>
    </row>
    <row r="121" spans="1:16" x14ac:dyDescent="0.25">
      <c r="A121" s="1"/>
      <c r="B121" s="1"/>
      <c r="C121" s="1"/>
      <c r="D121" s="1"/>
      <c r="E121" s="1"/>
      <c r="F121" s="1" t="s">
        <v>105</v>
      </c>
      <c r="G121" s="1"/>
      <c r="H121" s="4">
        <v>3782.32</v>
      </c>
      <c r="I121" s="1"/>
      <c r="J121" s="4">
        <v>3754.35</v>
      </c>
      <c r="K121" s="5"/>
      <c r="L121" s="4">
        <v>349.53</v>
      </c>
      <c r="M121" s="5"/>
      <c r="N121" s="4">
        <v>3782</v>
      </c>
      <c r="O121" s="5"/>
      <c r="P121" s="4">
        <v>3000</v>
      </c>
    </row>
    <row r="122" spans="1:16" x14ac:dyDescent="0.25">
      <c r="A122" s="1"/>
      <c r="B122" s="1"/>
      <c r="C122" s="1"/>
      <c r="D122" s="1"/>
      <c r="E122" s="1"/>
      <c r="F122" s="1" t="s">
        <v>106</v>
      </c>
      <c r="G122" s="1"/>
      <c r="H122" s="4">
        <v>9184.1</v>
      </c>
      <c r="I122" s="1"/>
      <c r="J122" s="4">
        <v>8792.35</v>
      </c>
      <c r="K122" s="5"/>
      <c r="L122" s="4">
        <v>7737.79</v>
      </c>
      <c r="M122" s="5"/>
      <c r="N122" s="4">
        <v>9288</v>
      </c>
      <c r="O122" s="5"/>
      <c r="P122" s="4">
        <v>9000</v>
      </c>
    </row>
    <row r="123" spans="1:16" x14ac:dyDescent="0.25">
      <c r="A123" s="1"/>
      <c r="B123" s="1"/>
      <c r="C123" s="1"/>
      <c r="D123" s="1"/>
      <c r="E123" s="1"/>
      <c r="F123" s="1" t="s">
        <v>107</v>
      </c>
      <c r="G123" s="1"/>
      <c r="H123" s="4">
        <v>816.75</v>
      </c>
      <c r="I123" s="1"/>
      <c r="J123" s="4">
        <v>524</v>
      </c>
      <c r="K123" s="5"/>
      <c r="L123" s="4">
        <v>600.24</v>
      </c>
      <c r="M123" s="5"/>
      <c r="N123" s="4">
        <v>903</v>
      </c>
      <c r="O123" s="5"/>
      <c r="P123" s="4">
        <v>1000</v>
      </c>
    </row>
    <row r="124" spans="1:16" x14ac:dyDescent="0.25">
      <c r="A124" s="1"/>
      <c r="B124" s="1"/>
      <c r="C124" s="1"/>
      <c r="D124" s="1"/>
      <c r="E124" s="1"/>
      <c r="F124" s="1" t="s">
        <v>108</v>
      </c>
      <c r="G124" s="1"/>
      <c r="H124" s="4">
        <v>0</v>
      </c>
      <c r="I124" s="1"/>
      <c r="J124" s="4">
        <v>0</v>
      </c>
      <c r="K124" s="5"/>
      <c r="L124" s="4">
        <v>0</v>
      </c>
      <c r="M124" s="5"/>
      <c r="N124" s="4">
        <v>0</v>
      </c>
      <c r="O124" s="5"/>
      <c r="P124" s="4">
        <v>2500</v>
      </c>
    </row>
    <row r="125" spans="1:16" x14ac:dyDescent="0.25">
      <c r="A125" s="1"/>
      <c r="B125" s="1"/>
      <c r="C125" s="1"/>
      <c r="D125" s="1"/>
      <c r="E125" s="1"/>
      <c r="F125" s="1" t="s">
        <v>109</v>
      </c>
      <c r="G125" s="1"/>
      <c r="H125" s="4">
        <v>1065.69</v>
      </c>
      <c r="I125" s="1"/>
      <c r="J125" s="4">
        <v>59.51</v>
      </c>
      <c r="K125" s="5"/>
      <c r="L125" s="4">
        <v>21.5</v>
      </c>
      <c r="M125" s="5"/>
      <c r="N125" s="4">
        <v>755</v>
      </c>
      <c r="O125" s="5"/>
      <c r="P125" s="4">
        <v>150</v>
      </c>
    </row>
    <row r="126" spans="1:16" x14ac:dyDescent="0.25">
      <c r="A126" s="1"/>
      <c r="B126" s="1"/>
      <c r="C126" s="1"/>
      <c r="D126" s="1"/>
      <c r="E126" s="1" t="s">
        <v>110</v>
      </c>
      <c r="F126" s="1"/>
      <c r="G126" s="1"/>
      <c r="H126" s="4">
        <f>ROUND(SUM(H115:H125),5)</f>
        <v>94006.83</v>
      </c>
      <c r="I126" s="1"/>
      <c r="J126" s="4">
        <f>ROUND(SUM(J115:J125),5)</f>
        <v>95551.26</v>
      </c>
      <c r="K126" s="5"/>
      <c r="L126" s="4">
        <f>ROUND(SUM(L115:L125),5)</f>
        <v>79878.23</v>
      </c>
      <c r="M126" s="5"/>
      <c r="N126" s="4">
        <f>ROUND(SUM(N115:N125),5)</f>
        <v>97333</v>
      </c>
      <c r="O126" s="5"/>
      <c r="P126" s="4">
        <f>ROUND(SUM(P115:P125),5)</f>
        <v>176650</v>
      </c>
    </row>
    <row r="127" spans="1:16" x14ac:dyDescent="0.25">
      <c r="A127" s="1"/>
      <c r="B127" s="1"/>
      <c r="C127" s="1"/>
      <c r="D127" s="1"/>
      <c r="E127" s="1" t="s">
        <v>120</v>
      </c>
      <c r="F127" s="1"/>
      <c r="G127" s="1"/>
      <c r="H127" s="4"/>
      <c r="I127" s="1"/>
      <c r="J127" s="4"/>
      <c r="K127" s="5"/>
      <c r="L127" s="4"/>
      <c r="M127" s="5"/>
      <c r="N127" s="4"/>
      <c r="O127" s="5"/>
      <c r="P127" s="4"/>
    </row>
    <row r="128" spans="1:16" x14ac:dyDescent="0.25">
      <c r="A128" s="1"/>
      <c r="B128" s="1"/>
      <c r="C128" s="1"/>
      <c r="D128" s="1"/>
      <c r="E128" s="1"/>
      <c r="F128" s="1" t="s">
        <v>121</v>
      </c>
      <c r="G128" s="1"/>
      <c r="H128" s="4">
        <v>215200.73</v>
      </c>
      <c r="I128" s="1"/>
      <c r="J128" s="4">
        <v>234040.18</v>
      </c>
      <c r="K128" s="5"/>
      <c r="L128" s="4">
        <v>199793.51</v>
      </c>
      <c r="M128" s="5"/>
      <c r="N128" s="4">
        <v>200210</v>
      </c>
      <c r="O128" s="5"/>
      <c r="P128" s="4">
        <v>200000</v>
      </c>
    </row>
    <row r="129" spans="1:16" x14ac:dyDescent="0.25">
      <c r="A129" s="1"/>
      <c r="B129" s="1"/>
      <c r="C129" s="1"/>
      <c r="D129" s="1"/>
      <c r="E129" s="1"/>
      <c r="F129" s="1" t="s">
        <v>122</v>
      </c>
      <c r="G129" s="1"/>
      <c r="H129" s="4">
        <v>39229.769999999997</v>
      </c>
      <c r="I129" s="1"/>
      <c r="J129" s="4">
        <v>53816.160000000003</v>
      </c>
      <c r="K129" s="5"/>
      <c r="L129" s="4">
        <v>49845.22</v>
      </c>
      <c r="M129" s="5"/>
      <c r="N129" s="4">
        <v>45042</v>
      </c>
      <c r="O129" s="5"/>
      <c r="P129" s="4">
        <v>45000</v>
      </c>
    </row>
    <row r="130" spans="1:16" x14ac:dyDescent="0.25">
      <c r="A130" s="1"/>
      <c r="B130" s="1"/>
      <c r="C130" s="1"/>
      <c r="D130" s="1"/>
      <c r="E130" s="1"/>
      <c r="F130" s="1" t="s">
        <v>123</v>
      </c>
      <c r="G130" s="1"/>
      <c r="H130" s="4">
        <v>61424.45</v>
      </c>
      <c r="I130" s="1"/>
      <c r="J130" s="4">
        <v>85813.09</v>
      </c>
      <c r="K130" s="5"/>
      <c r="L130" s="4">
        <v>86857.01</v>
      </c>
      <c r="M130" s="5"/>
      <c r="N130" s="4">
        <v>76047</v>
      </c>
      <c r="O130" s="5"/>
      <c r="P130" s="4">
        <v>80000</v>
      </c>
    </row>
    <row r="131" spans="1:16" x14ac:dyDescent="0.25">
      <c r="A131" s="1"/>
      <c r="B131" s="1"/>
      <c r="C131" s="1"/>
      <c r="D131" s="1"/>
      <c r="E131" s="1"/>
      <c r="F131" s="1" t="s">
        <v>124</v>
      </c>
      <c r="G131" s="1"/>
      <c r="H131" s="4">
        <v>1236</v>
      </c>
      <c r="I131" s="1"/>
      <c r="J131" s="4">
        <v>3308.15</v>
      </c>
      <c r="K131" s="5"/>
      <c r="L131" s="4">
        <v>3319.95</v>
      </c>
      <c r="M131" s="5"/>
      <c r="N131" s="4">
        <v>4500</v>
      </c>
      <c r="O131" s="5"/>
      <c r="P131" s="4">
        <v>4000</v>
      </c>
    </row>
    <row r="132" spans="1:16" ht="15.75" thickBot="1" x14ac:dyDescent="0.3">
      <c r="A132" s="1"/>
      <c r="B132" s="1"/>
      <c r="C132" s="1"/>
      <c r="D132" s="1"/>
      <c r="E132" s="1"/>
      <c r="F132" s="1" t="s">
        <v>125</v>
      </c>
      <c r="G132" s="1"/>
      <c r="H132" s="6">
        <v>17761.599999999999</v>
      </c>
      <c r="I132" s="1"/>
      <c r="J132" s="6">
        <v>24748.45</v>
      </c>
      <c r="K132" s="5"/>
      <c r="L132" s="6">
        <v>15357.61</v>
      </c>
      <c r="M132" s="5"/>
      <c r="N132" s="6">
        <v>24012</v>
      </c>
      <c r="O132" s="5"/>
      <c r="P132" s="6">
        <v>18000</v>
      </c>
    </row>
    <row r="133" spans="1:16" x14ac:dyDescent="0.25">
      <c r="A133" s="1"/>
      <c r="B133" s="1"/>
      <c r="C133" s="1"/>
      <c r="D133" s="1"/>
      <c r="E133" s="1" t="s">
        <v>126</v>
      </c>
      <c r="F133" s="1"/>
      <c r="G133" s="1"/>
      <c r="H133" s="4">
        <f>ROUND(SUM(H127:H132),5)</f>
        <v>334852.55</v>
      </c>
      <c r="I133" s="1"/>
      <c r="J133" s="4">
        <f>ROUND(SUM(J127:J132),5)</f>
        <v>401726.03</v>
      </c>
      <c r="K133" s="5"/>
      <c r="L133" s="4">
        <f>ROUND(SUM(L127:L132),5)</f>
        <v>355173.3</v>
      </c>
      <c r="M133" s="5"/>
      <c r="N133" s="4">
        <f>ROUND(SUM(N127:N132),5)</f>
        <v>349811</v>
      </c>
      <c r="O133" s="5"/>
      <c r="P133" s="4">
        <f>ROUND(SUM(P127:P132),5)</f>
        <v>347000</v>
      </c>
    </row>
    <row r="134" spans="1:16" x14ac:dyDescent="0.25">
      <c r="A134" s="1"/>
      <c r="B134" s="1"/>
      <c r="C134" s="1"/>
      <c r="D134" s="1"/>
      <c r="E134" s="1" t="s">
        <v>127</v>
      </c>
      <c r="F134" s="1"/>
      <c r="G134" s="1"/>
      <c r="H134" s="4">
        <v>16587.36</v>
      </c>
      <c r="I134" s="1"/>
      <c r="J134" s="4">
        <v>15625.25</v>
      </c>
      <c r="K134" s="5"/>
      <c r="L134" s="4">
        <v>2291.52</v>
      </c>
      <c r="M134" s="5"/>
      <c r="N134" s="4">
        <v>0</v>
      </c>
      <c r="O134" s="5"/>
      <c r="P134" s="4">
        <v>10000</v>
      </c>
    </row>
    <row r="135" spans="1:16" x14ac:dyDescent="0.25">
      <c r="A135" s="1"/>
      <c r="B135" s="1"/>
      <c r="C135" s="1"/>
      <c r="D135" s="1"/>
      <c r="E135" s="1" t="s">
        <v>128</v>
      </c>
      <c r="F135" s="1"/>
      <c r="G135" s="1"/>
      <c r="H135" s="22">
        <f>ROUND(SUM(H134:H134),5)</f>
        <v>16587.36</v>
      </c>
      <c r="I135" s="1"/>
      <c r="J135" s="22">
        <f>ROUND(SUM(J134:J134),5)</f>
        <v>15625.25</v>
      </c>
      <c r="K135" s="5"/>
      <c r="L135" s="22">
        <f>ROUND(SUM(L134:L134),5)</f>
        <v>2291.52</v>
      </c>
      <c r="M135" s="5"/>
      <c r="N135" s="22">
        <f>ROUND(SUM(N134:N134),5)</f>
        <v>0</v>
      </c>
      <c r="O135" s="5"/>
      <c r="P135" s="22">
        <f>ROUND(SUM(P134:P134),5)</f>
        <v>10000</v>
      </c>
    </row>
    <row r="136" spans="1:16" ht="15.75" thickBot="1" x14ac:dyDescent="0.3">
      <c r="A136" s="1"/>
      <c r="B136" s="1"/>
      <c r="C136" s="1"/>
      <c r="D136" s="1"/>
      <c r="E136" s="1" t="s">
        <v>129</v>
      </c>
      <c r="F136" s="1"/>
      <c r="G136" s="1"/>
      <c r="H136" s="4">
        <v>18084.03</v>
      </c>
      <c r="I136" s="1"/>
      <c r="J136" s="4">
        <v>16712.43</v>
      </c>
      <c r="K136" s="5"/>
      <c r="L136" s="4">
        <v>6941.67</v>
      </c>
      <c r="M136" s="5"/>
      <c r="N136" s="4">
        <v>9990</v>
      </c>
      <c r="O136" s="5"/>
      <c r="P136" s="4">
        <v>10000</v>
      </c>
    </row>
    <row r="137" spans="1:16" ht="15.75" thickBot="1" x14ac:dyDescent="0.3">
      <c r="A137" s="1"/>
      <c r="B137" s="1"/>
      <c r="C137" s="1"/>
      <c r="D137" s="1" t="s">
        <v>130</v>
      </c>
      <c r="E137" s="1"/>
      <c r="F137" s="1"/>
      <c r="G137" s="1"/>
      <c r="H137" s="8">
        <v>2136030.86</v>
      </c>
      <c r="I137" s="1"/>
      <c r="J137" s="8">
        <v>2036654.89</v>
      </c>
      <c r="K137" s="5"/>
      <c r="L137" s="8">
        <v>1778135.95</v>
      </c>
      <c r="M137" s="5"/>
      <c r="N137" s="8">
        <v>2194885.2799999998</v>
      </c>
      <c r="O137" s="5"/>
      <c r="P137" s="8">
        <f>SUM(P73+P78+P93+P100+P113+P126+P162+P133+P135+P136)</f>
        <v>2287550</v>
      </c>
    </row>
    <row r="138" spans="1:16" x14ac:dyDescent="0.25">
      <c r="A138" s="1"/>
      <c r="B138" s="1" t="s">
        <v>131</v>
      </c>
      <c r="C138" s="1"/>
      <c r="D138" s="1"/>
      <c r="E138" s="1"/>
      <c r="F138" s="1"/>
      <c r="G138" s="1"/>
      <c r="H138" s="4">
        <f>ROUND(H3+H56-H137,5)</f>
        <v>-352823.73</v>
      </c>
      <c r="I138" s="1"/>
      <c r="J138" s="4">
        <f>ROUND(J3+J56-J137,5)</f>
        <v>-201186.35</v>
      </c>
      <c r="K138" s="5"/>
      <c r="L138" s="4">
        <f>ROUND(L3+L56-L137,5)</f>
        <v>-5092.58</v>
      </c>
      <c r="M138" s="5"/>
      <c r="N138" s="4">
        <f>ROUND(N3+N56-N137,5)</f>
        <v>-430593.42</v>
      </c>
      <c r="O138" s="5"/>
      <c r="P138" s="4">
        <f>ROUND(P3+P56-P137,5)</f>
        <v>-455835</v>
      </c>
    </row>
    <row r="139" spans="1:16" x14ac:dyDescent="0.25">
      <c r="A139" s="1"/>
      <c r="B139" s="1" t="s">
        <v>132</v>
      </c>
      <c r="C139" s="1"/>
      <c r="D139" s="1"/>
      <c r="E139" s="1"/>
      <c r="F139" s="1"/>
      <c r="G139" s="1"/>
      <c r="H139" s="1"/>
      <c r="I139" s="1"/>
      <c r="J139" s="4"/>
      <c r="K139" s="5"/>
      <c r="L139" s="4"/>
      <c r="M139" s="5"/>
      <c r="N139" s="4"/>
      <c r="O139" s="5"/>
      <c r="P139" s="4"/>
    </row>
    <row r="140" spans="1:16" x14ac:dyDescent="0.25">
      <c r="A140" s="1"/>
      <c r="B140" s="1"/>
      <c r="C140" s="1" t="s">
        <v>133</v>
      </c>
      <c r="D140" s="1"/>
      <c r="E140" s="1"/>
      <c r="F140" s="1"/>
      <c r="G140" s="1"/>
      <c r="H140" s="1"/>
      <c r="I140" s="1"/>
      <c r="J140" s="4"/>
      <c r="K140" s="5"/>
      <c r="L140" s="4"/>
      <c r="M140" s="5"/>
      <c r="N140" s="4"/>
      <c r="O140" s="5"/>
      <c r="P140" s="4"/>
    </row>
    <row r="141" spans="1:16" x14ac:dyDescent="0.25">
      <c r="A141" s="1"/>
      <c r="B141" s="1"/>
      <c r="C141" s="1"/>
      <c r="D141" s="1" t="s">
        <v>134</v>
      </c>
      <c r="E141" s="1"/>
      <c r="F141" s="1"/>
      <c r="G141" s="1"/>
      <c r="H141" s="4">
        <v>385080.85</v>
      </c>
      <c r="I141" s="1"/>
      <c r="J141" s="4">
        <v>379142.83</v>
      </c>
      <c r="K141" s="5"/>
      <c r="L141" s="4">
        <v>357856.24</v>
      </c>
      <c r="M141" s="5"/>
      <c r="N141" s="4">
        <v>320076</v>
      </c>
      <c r="O141" s="5"/>
      <c r="P141" s="4">
        <v>380000</v>
      </c>
    </row>
    <row r="142" spans="1:16" x14ac:dyDescent="0.25">
      <c r="A142" s="1"/>
      <c r="B142" s="1"/>
      <c r="C142" s="1"/>
      <c r="D142" s="1" t="s">
        <v>135</v>
      </c>
      <c r="E142" s="1"/>
      <c r="F142" s="1"/>
      <c r="G142" s="1"/>
      <c r="H142" s="4">
        <v>0</v>
      </c>
      <c r="I142" s="1"/>
      <c r="J142" s="4">
        <v>163446.07</v>
      </c>
      <c r="K142" s="5"/>
      <c r="L142" s="4">
        <v>61774.45</v>
      </c>
      <c r="M142" s="5"/>
      <c r="N142" s="4">
        <v>82000</v>
      </c>
      <c r="O142" s="5"/>
      <c r="P142" s="4">
        <v>120000</v>
      </c>
    </row>
    <row r="143" spans="1:16" x14ac:dyDescent="0.25">
      <c r="A143" s="1"/>
      <c r="B143" s="1"/>
      <c r="C143" s="1"/>
      <c r="D143" s="1" t="s">
        <v>136</v>
      </c>
      <c r="E143" s="1"/>
      <c r="F143" s="1"/>
      <c r="G143" s="1"/>
      <c r="H143" s="4">
        <v>27819.99</v>
      </c>
      <c r="I143" s="1"/>
      <c r="J143" s="4">
        <v>10304.67</v>
      </c>
      <c r="K143" s="5"/>
      <c r="L143" s="4">
        <v>6664.58</v>
      </c>
      <c r="M143" s="5"/>
      <c r="N143" s="4">
        <v>9000</v>
      </c>
      <c r="O143" s="5"/>
      <c r="P143" s="4">
        <v>8000</v>
      </c>
    </row>
    <row r="144" spans="1:16" x14ac:dyDescent="0.25">
      <c r="A144" s="1"/>
      <c r="B144" s="1"/>
      <c r="C144" s="1"/>
      <c r="D144" s="1" t="s">
        <v>137</v>
      </c>
      <c r="E144" s="1"/>
      <c r="F144" s="1"/>
      <c r="G144" s="1"/>
      <c r="H144" s="4">
        <v>0</v>
      </c>
      <c r="I144" s="1"/>
      <c r="J144" s="4">
        <v>0</v>
      </c>
      <c r="K144" s="5"/>
      <c r="L144" s="4">
        <v>0</v>
      </c>
      <c r="M144" s="5"/>
      <c r="N144" s="4">
        <v>0</v>
      </c>
      <c r="O144" s="5"/>
      <c r="P144" s="4">
        <v>272000</v>
      </c>
    </row>
    <row r="145" spans="1:16" x14ac:dyDescent="0.25">
      <c r="A145" s="1"/>
      <c r="B145" s="1"/>
      <c r="C145" s="1" t="s">
        <v>138</v>
      </c>
      <c r="D145" s="1"/>
      <c r="E145" s="1"/>
      <c r="F145" s="1"/>
      <c r="G145" s="1"/>
      <c r="H145" s="4">
        <v>413199.97</v>
      </c>
      <c r="I145" s="1"/>
      <c r="J145" s="4">
        <f>SUM(J141:J144)</f>
        <v>552893.57000000007</v>
      </c>
      <c r="K145" s="5"/>
      <c r="L145" s="4">
        <f>ROUND(SUM(L140:L144),5)</f>
        <v>426295.27</v>
      </c>
      <c r="M145" s="5"/>
      <c r="N145" s="4">
        <f>ROUND(SUM(N140:N144),5)</f>
        <v>411076</v>
      </c>
      <c r="O145" s="5"/>
      <c r="P145" s="4">
        <f>SUM(P141:P144)</f>
        <v>780000</v>
      </c>
    </row>
    <row r="146" spans="1:16" x14ac:dyDescent="0.25">
      <c r="A146" s="1"/>
      <c r="B146" s="1"/>
      <c r="C146" s="1" t="s">
        <v>139</v>
      </c>
      <c r="D146" s="1"/>
      <c r="E146" s="1"/>
      <c r="F146" s="1"/>
      <c r="G146" s="1"/>
      <c r="H146" s="4"/>
      <c r="I146" s="1"/>
      <c r="J146" s="4"/>
      <c r="K146" s="5"/>
      <c r="L146" s="4"/>
      <c r="M146" s="5"/>
      <c r="N146" s="4"/>
      <c r="O146" s="5"/>
      <c r="P146" s="4"/>
    </row>
    <row r="147" spans="1:16" x14ac:dyDescent="0.25">
      <c r="A147" s="1"/>
      <c r="B147" s="1"/>
      <c r="C147" s="1"/>
      <c r="D147" s="1" t="s">
        <v>140</v>
      </c>
      <c r="E147" s="1"/>
      <c r="F147" s="1"/>
      <c r="G147" s="1"/>
      <c r="H147" s="4">
        <v>3726601.2</v>
      </c>
      <c r="I147" s="1"/>
      <c r="J147" s="4">
        <v>0</v>
      </c>
      <c r="K147" s="5"/>
      <c r="L147" s="4">
        <v>3726000</v>
      </c>
      <c r="M147" s="5"/>
      <c r="N147" s="4">
        <v>3875664</v>
      </c>
      <c r="O147" s="5"/>
      <c r="P147" s="4">
        <v>3726000</v>
      </c>
    </row>
    <row r="148" spans="1:16" x14ac:dyDescent="0.25">
      <c r="A148" s="1"/>
      <c r="B148" s="1"/>
      <c r="C148" s="1"/>
      <c r="D148" s="1" t="s">
        <v>141</v>
      </c>
      <c r="E148" s="1"/>
      <c r="F148" s="1"/>
      <c r="G148" s="1"/>
      <c r="H148" s="4">
        <v>67.569999999999993</v>
      </c>
      <c r="I148" s="1"/>
      <c r="J148" s="4">
        <v>0</v>
      </c>
      <c r="K148" s="5"/>
      <c r="L148" s="4">
        <v>727.39</v>
      </c>
      <c r="M148" s="5"/>
      <c r="N148" s="4">
        <v>568</v>
      </c>
      <c r="O148" s="5"/>
      <c r="P148" s="4">
        <v>727</v>
      </c>
    </row>
    <row r="149" spans="1:16" x14ac:dyDescent="0.25">
      <c r="A149" s="1"/>
      <c r="B149" s="1"/>
      <c r="C149" s="1"/>
      <c r="D149" s="1" t="s">
        <v>142</v>
      </c>
      <c r="E149" s="1"/>
      <c r="F149" s="1"/>
      <c r="G149" s="1"/>
      <c r="H149" s="4">
        <v>9780</v>
      </c>
      <c r="I149" s="1"/>
      <c r="J149" s="4">
        <v>1246.26</v>
      </c>
      <c r="K149" s="5"/>
      <c r="L149" s="4">
        <v>740.11</v>
      </c>
      <c r="M149" s="5"/>
      <c r="N149" s="4">
        <v>727</v>
      </c>
      <c r="O149" s="5"/>
      <c r="P149" s="4">
        <v>0</v>
      </c>
    </row>
    <row r="150" spans="1:16" x14ac:dyDescent="0.25">
      <c r="A150" s="1"/>
      <c r="B150" s="1"/>
      <c r="C150" s="1"/>
      <c r="D150" s="1" t="s">
        <v>162</v>
      </c>
      <c r="E150" s="1"/>
      <c r="F150" s="1"/>
      <c r="G150" s="1"/>
      <c r="H150" s="4">
        <v>0</v>
      </c>
      <c r="I150" s="1"/>
      <c r="J150" s="4">
        <v>0</v>
      </c>
      <c r="K150" s="5"/>
      <c r="L150" s="4">
        <v>0</v>
      </c>
      <c r="M150" s="5"/>
      <c r="N150" s="4">
        <v>0</v>
      </c>
      <c r="O150" s="5"/>
      <c r="P150" s="4">
        <v>10000</v>
      </c>
    </row>
    <row r="151" spans="1:16" x14ac:dyDescent="0.25">
      <c r="A151" s="1"/>
      <c r="B151" s="1"/>
      <c r="C151" s="1"/>
      <c r="D151" s="1" t="s">
        <v>143</v>
      </c>
      <c r="E151" s="1"/>
      <c r="F151" s="1"/>
      <c r="G151" s="1"/>
      <c r="H151" s="4">
        <v>6000</v>
      </c>
      <c r="I151" s="1"/>
      <c r="J151" s="4">
        <v>0</v>
      </c>
      <c r="K151" s="5"/>
      <c r="L151" s="4">
        <v>6000</v>
      </c>
      <c r="M151" s="5"/>
      <c r="N151" s="4">
        <v>6000</v>
      </c>
      <c r="O151" s="5"/>
      <c r="P151" s="4">
        <v>6000</v>
      </c>
    </row>
    <row r="152" spans="1:16" ht="15.75" thickBot="1" x14ac:dyDescent="0.3">
      <c r="A152" s="1"/>
      <c r="B152" s="1"/>
      <c r="C152" s="1"/>
      <c r="D152" s="1"/>
      <c r="E152" s="1" t="s">
        <v>144</v>
      </c>
      <c r="F152" s="1"/>
      <c r="G152" s="1"/>
      <c r="H152" s="6">
        <v>756.75</v>
      </c>
      <c r="I152" s="1"/>
      <c r="J152" s="6">
        <v>0</v>
      </c>
      <c r="K152" s="5"/>
      <c r="L152" s="6">
        <v>0</v>
      </c>
      <c r="M152" s="5"/>
      <c r="N152" s="6">
        <v>0</v>
      </c>
      <c r="O152" s="5"/>
      <c r="P152" s="6">
        <v>0</v>
      </c>
    </row>
    <row r="153" spans="1:16" x14ac:dyDescent="0.25">
      <c r="A153" s="1"/>
      <c r="B153" s="1"/>
      <c r="C153" s="1"/>
      <c r="D153" s="1" t="s">
        <v>145</v>
      </c>
      <c r="E153" s="1"/>
      <c r="F153" s="1"/>
      <c r="G153" s="1"/>
      <c r="H153" s="4">
        <f>ROUND(SUM(H152:H152),5)</f>
        <v>756.75</v>
      </c>
      <c r="I153" s="1"/>
      <c r="J153" s="4">
        <f>ROUND(SUM(J152:J152),5)</f>
        <v>0</v>
      </c>
      <c r="K153" s="5"/>
      <c r="L153" s="4">
        <f>ROUND(SUM(L152:L152),5)</f>
        <v>0</v>
      </c>
      <c r="M153" s="5"/>
      <c r="N153" s="4">
        <f>ROUND(SUM(N152:N152),5)</f>
        <v>0</v>
      </c>
      <c r="O153" s="5"/>
      <c r="P153" s="4">
        <f>ROUND(SUM(P152:P152),5)</f>
        <v>0</v>
      </c>
    </row>
    <row r="154" spans="1:16" x14ac:dyDescent="0.25">
      <c r="A154" s="1"/>
      <c r="B154" s="1"/>
      <c r="C154" s="1"/>
      <c r="D154" s="1"/>
      <c r="E154" s="1" t="s">
        <v>111</v>
      </c>
      <c r="F154" s="1"/>
      <c r="G154" s="1"/>
      <c r="H154" s="4"/>
      <c r="I154" s="1"/>
      <c r="J154" s="4"/>
      <c r="K154" s="5"/>
      <c r="L154" s="4"/>
      <c r="M154" s="5"/>
      <c r="N154" s="4"/>
      <c r="O154" s="5"/>
      <c r="P154" s="4"/>
    </row>
    <row r="155" spans="1:16" x14ac:dyDescent="0.25">
      <c r="A155" s="1"/>
      <c r="B155" s="1"/>
      <c r="C155" s="1"/>
      <c r="D155" s="1"/>
      <c r="E155" s="1"/>
      <c r="F155" s="1" t="s">
        <v>112</v>
      </c>
      <c r="G155" s="1"/>
      <c r="H155" s="4">
        <v>2905.75</v>
      </c>
      <c r="I155" s="1"/>
      <c r="J155" s="4">
        <v>0</v>
      </c>
      <c r="K155" s="5"/>
      <c r="L155" s="4">
        <v>0</v>
      </c>
      <c r="M155" s="5"/>
      <c r="N155" s="4">
        <v>0</v>
      </c>
      <c r="O155" s="5"/>
      <c r="P155" s="4">
        <v>0</v>
      </c>
    </row>
    <row r="156" spans="1:16" x14ac:dyDescent="0.25">
      <c r="A156" s="1"/>
      <c r="B156" s="1"/>
      <c r="C156" s="1"/>
      <c r="D156" s="1"/>
      <c r="E156" s="1"/>
      <c r="F156" s="1" t="s">
        <v>113</v>
      </c>
      <c r="G156" s="1"/>
      <c r="H156" s="4">
        <v>144140.97</v>
      </c>
      <c r="I156" s="1"/>
      <c r="J156" s="4">
        <v>0</v>
      </c>
      <c r="K156" s="5"/>
      <c r="L156" s="4">
        <v>0</v>
      </c>
      <c r="M156" s="5"/>
      <c r="N156" s="4">
        <v>45040</v>
      </c>
      <c r="O156" s="5"/>
      <c r="P156" s="4">
        <v>90000</v>
      </c>
    </row>
    <row r="157" spans="1:16" x14ac:dyDescent="0.25">
      <c r="A157" s="1"/>
      <c r="B157" s="1"/>
      <c r="C157" s="1"/>
      <c r="D157" s="1"/>
      <c r="E157" s="1"/>
      <c r="F157" s="1" t="s">
        <v>114</v>
      </c>
      <c r="G157" s="1"/>
      <c r="H157" s="4">
        <v>6410.34</v>
      </c>
      <c r="I157" s="1"/>
      <c r="J157" s="4">
        <v>6458.83</v>
      </c>
      <c r="K157" s="5" t="s">
        <v>161</v>
      </c>
      <c r="L157" s="4">
        <v>7400.44</v>
      </c>
      <c r="M157" s="5"/>
      <c r="N157" s="4">
        <v>26917.439999999999</v>
      </c>
      <c r="O157" s="5"/>
      <c r="P157" s="4">
        <v>50000</v>
      </c>
    </row>
    <row r="158" spans="1:16" x14ac:dyDescent="0.25">
      <c r="A158" s="1"/>
      <c r="B158" s="1"/>
      <c r="C158" s="1"/>
      <c r="D158" s="1"/>
      <c r="E158" s="1"/>
      <c r="F158" s="1" t="s">
        <v>115</v>
      </c>
      <c r="G158" s="1"/>
      <c r="H158" s="4">
        <v>0</v>
      </c>
      <c r="I158" s="1"/>
      <c r="J158" s="4">
        <v>0</v>
      </c>
      <c r="K158" s="5"/>
      <c r="L158" s="4">
        <v>0</v>
      </c>
      <c r="M158" s="5"/>
      <c r="N158" s="4">
        <v>5475</v>
      </c>
      <c r="O158" s="5"/>
      <c r="P158" s="4">
        <v>0</v>
      </c>
    </row>
    <row r="159" spans="1:16" x14ac:dyDescent="0.25">
      <c r="A159" s="1"/>
      <c r="B159" s="1"/>
      <c r="C159" s="1"/>
      <c r="D159" s="1"/>
      <c r="E159" s="1"/>
      <c r="F159" s="1" t="s">
        <v>116</v>
      </c>
      <c r="G159" s="1"/>
      <c r="H159" s="4">
        <v>0</v>
      </c>
      <c r="I159" s="1"/>
      <c r="J159" s="4">
        <v>0</v>
      </c>
      <c r="K159" s="5"/>
      <c r="L159" s="4">
        <v>0</v>
      </c>
      <c r="M159" s="5"/>
      <c r="N159" s="4">
        <v>15000</v>
      </c>
      <c r="O159" s="5"/>
      <c r="P159" s="4">
        <v>80000</v>
      </c>
    </row>
    <row r="160" spans="1:16" x14ac:dyDescent="0.25">
      <c r="A160" s="1"/>
      <c r="B160" s="1"/>
      <c r="C160" s="1"/>
      <c r="D160" s="1"/>
      <c r="E160" s="1"/>
      <c r="F160" s="1" t="s">
        <v>117</v>
      </c>
      <c r="G160" s="1"/>
      <c r="H160" s="4">
        <v>0</v>
      </c>
      <c r="I160" s="1"/>
      <c r="J160" s="4">
        <v>0</v>
      </c>
      <c r="K160" s="5"/>
      <c r="L160" s="4">
        <v>0</v>
      </c>
      <c r="M160" s="5"/>
      <c r="N160" s="4">
        <v>5000</v>
      </c>
      <c r="O160" s="5"/>
      <c r="P160" s="4">
        <v>10000</v>
      </c>
    </row>
    <row r="161" spans="1:16" ht="15.75" thickBot="1" x14ac:dyDescent="0.3">
      <c r="A161" s="1"/>
      <c r="B161" s="1"/>
      <c r="C161" s="1"/>
      <c r="D161" s="1"/>
      <c r="E161" s="1"/>
      <c r="F161" s="1" t="s">
        <v>118</v>
      </c>
      <c r="G161" s="1"/>
      <c r="H161" s="6">
        <v>160</v>
      </c>
      <c r="I161" s="1"/>
      <c r="J161" s="6">
        <v>0</v>
      </c>
      <c r="K161" s="5"/>
      <c r="L161" s="6">
        <v>0</v>
      </c>
      <c r="M161" s="5"/>
      <c r="N161" s="6">
        <v>5000</v>
      </c>
      <c r="O161" s="5"/>
      <c r="P161" s="6">
        <v>5000</v>
      </c>
    </row>
    <row r="162" spans="1:16" ht="15.75" thickBot="1" x14ac:dyDescent="0.3">
      <c r="A162" s="1"/>
      <c r="B162" s="1"/>
      <c r="C162" s="1"/>
      <c r="D162" s="1"/>
      <c r="E162" s="1" t="s">
        <v>119</v>
      </c>
      <c r="F162" s="1"/>
      <c r="G162" s="1"/>
      <c r="H162" s="4">
        <f>ROUND(SUM(H154:H161),5)</f>
        <v>153617.06</v>
      </c>
      <c r="I162" s="1"/>
      <c r="J162" s="4">
        <f>ROUND(SUM(J154:J161),5)</f>
        <v>6458.83</v>
      </c>
      <c r="K162" s="5"/>
      <c r="L162" s="4">
        <f>ROUND(SUM(L154:L161),5)</f>
        <v>7400.44</v>
      </c>
      <c r="M162" s="5"/>
      <c r="N162" s="4">
        <f>ROUND(SUM(N154:N161),5)</f>
        <v>102432.44</v>
      </c>
      <c r="O162" s="5"/>
      <c r="P162" s="4">
        <f>ROUND(SUM(P154:P161),5)</f>
        <v>235000</v>
      </c>
    </row>
    <row r="163" spans="1:16" ht="15.75" thickBot="1" x14ac:dyDescent="0.3">
      <c r="A163" s="1"/>
      <c r="B163" s="1"/>
      <c r="C163" s="1" t="s">
        <v>146</v>
      </c>
      <c r="D163" s="1"/>
      <c r="E163" s="1"/>
      <c r="F163" s="1"/>
      <c r="G163" s="1"/>
      <c r="H163" s="9">
        <v>3821290.52</v>
      </c>
      <c r="I163" s="1"/>
      <c r="J163" s="9">
        <v>3357846.92</v>
      </c>
      <c r="K163" s="5"/>
      <c r="L163" s="9">
        <v>2174950.11</v>
      </c>
      <c r="M163" s="5"/>
      <c r="N163" s="9">
        <f>ROUND(SUM(N146:N151)+SUM(N153:N153),5)</f>
        <v>3882959</v>
      </c>
      <c r="O163" s="5"/>
      <c r="P163" s="9">
        <f>ROUND(SUM(P146:P151)+SUM(P153:P153),5)</f>
        <v>3742727</v>
      </c>
    </row>
    <row r="164" spans="1:16" ht="15.75" thickBot="1" x14ac:dyDescent="0.3">
      <c r="A164" s="1"/>
      <c r="B164" s="1" t="s">
        <v>147</v>
      </c>
      <c r="C164" s="1"/>
      <c r="D164" s="1"/>
      <c r="E164" s="1"/>
      <c r="F164" s="1"/>
      <c r="G164" s="1"/>
      <c r="H164" s="9">
        <f>ROUND(H139+H145-H163,5)</f>
        <v>-3408090.55</v>
      </c>
      <c r="I164" s="1"/>
      <c r="J164" s="9">
        <f>ROUND(J139+J145-J163,5)</f>
        <v>-2804953.35</v>
      </c>
      <c r="K164" s="5"/>
      <c r="L164" s="9">
        <v>-1450319.42</v>
      </c>
      <c r="M164" s="5"/>
      <c r="N164" s="9">
        <f>ROUND(N139+N145-N163,5)</f>
        <v>-3471883</v>
      </c>
      <c r="O164" s="5"/>
      <c r="P164" s="9">
        <f>ROUND(P139+P145-P163,5)</f>
        <v>-2962727</v>
      </c>
    </row>
    <row r="165" spans="1:16" s="11" customFormat="1" ht="12" thickBot="1" x14ac:dyDescent="0.25">
      <c r="A165" s="1" t="s">
        <v>148</v>
      </c>
      <c r="B165" s="1"/>
      <c r="C165" s="1"/>
      <c r="D165" s="1"/>
      <c r="E165" s="1"/>
      <c r="F165" s="1"/>
      <c r="G165" s="1"/>
      <c r="H165" s="10">
        <f>ROUND(H138+H164,5)</f>
        <v>-3760914.28</v>
      </c>
      <c r="I165" s="1"/>
      <c r="J165" s="10">
        <f>ROUND(J138+J164,5)</f>
        <v>-3006139.7</v>
      </c>
      <c r="K165" s="1"/>
      <c r="L165" s="10">
        <v>-1478957.46</v>
      </c>
      <c r="M165" s="1"/>
      <c r="N165" s="10">
        <f>ROUND(N138+N164,5)</f>
        <v>-3902476.42</v>
      </c>
      <c r="O165" s="1"/>
      <c r="P165" s="10">
        <f>ROUND(P138+P164,5)</f>
        <v>-3418562</v>
      </c>
    </row>
    <row r="166" spans="1:16" ht="15.75" thickTop="1" x14ac:dyDescent="0.25"/>
  </sheetData>
  <pageMargins left="0.7" right="0.7" top="0.75" bottom="0.75" header="0.1" footer="0.3"/>
  <pageSetup orientation="landscape" r:id="rId1"/>
  <headerFooter>
    <oddHeader>&amp;L&amp;"Arial,Bold"&amp;8 12:41 PM
&amp;"Arial,Bold"&amp;8 03/10/21
&amp;"Arial,Bold"&amp;8 Accrual Basis&amp;C&amp;"Arial,Bold"&amp;12 Crescent City Harbor District
&amp;"Arial,Bold"&amp;14 Profit &amp;&amp; Loss Budget Performance
&amp;"Arial,Bold"&amp;10 February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 Essary</dc:creator>
  <cp:lastModifiedBy>Bobbi Essary</cp:lastModifiedBy>
  <cp:lastPrinted>2021-06-23T20:17:09Z</cp:lastPrinted>
  <dcterms:created xsi:type="dcterms:W3CDTF">2021-03-10T20:41:59Z</dcterms:created>
  <dcterms:modified xsi:type="dcterms:W3CDTF">2021-06-23T22:46:56Z</dcterms:modified>
</cp:coreProperties>
</file>